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13_ncr:1_{3DF7F77F-E275-453D-BD34-6D72DB90D803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[3]График!#REF!</definedName>
    <definedName name="_______E65560">[3]График!#REF!</definedName>
    <definedName name="______a2">#REF!</definedName>
    <definedName name="______A65560">[3]График!#REF!</definedName>
    <definedName name="______E65560">[3]График!#REF!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[3]График!#REF!</definedName>
    <definedName name="_____E65560">[3]График!#REF!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[3]График!#REF!</definedName>
    <definedName name="____E65560">[3]График!#REF!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[3]График!#REF!</definedName>
    <definedName name="___E65560">[3]График!#REF!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[3]График!#REF!</definedName>
    <definedName name="__E65560">[3]График!#REF!</definedName>
    <definedName name="__xlnm.Primt_Area_3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[3]График!#REF!</definedName>
    <definedName name="_AUTOEXEC">#REF!</definedName>
    <definedName name="_E65560">[3]График!#REF!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SMT1">#REF!</definedName>
    <definedName name="_SMT3">#REF!</definedName>
    <definedName name="_z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>#REF!</definedName>
    <definedName name="A99999999">#REF!</definedName>
    <definedName name="aa">[6]мсн!#REF!</definedName>
    <definedName name="aaa">#REF!</definedName>
    <definedName name="ab">#REF!</definedName>
    <definedName name="adadsasd">[7]топография!#REF!</definedName>
    <definedName name="adress">#REF!</definedName>
    <definedName name="AS">#REF!</definedName>
    <definedName name="asd" localSheetId="9">#REF!</definedName>
    <definedName name="asd">#REF!</definedName>
    <definedName name="b">#REF!</definedName>
    <definedName name="BcjaShapka">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>#REF!</definedName>
    <definedName name="cddd">{0,"рублей";1,"рубль";2,"рубля";5,"рублей"}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fName">[10]Лист1!#REF!</definedName>
    <definedName name="CnfName_1">[11]Обновление!#REF!</definedName>
    <definedName name="cntAddition">#REF!</definedName>
    <definedName name="cntDay">#REF!</definedName>
    <definedName name="cntMonth">#REF!</definedName>
    <definedName name="cntName">#REF!</definedName>
    <definedName name="cntNumber" localSheetId="9">'[12]Счет-Фактура'!#REF!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>#REF!</definedName>
    <definedName name="cntPriceR">#REF!</definedName>
    <definedName name="cntQnt" localSheetId="9">'[12]Счет-Фактура'!#REF!</definedName>
    <definedName name="cntQnt">#REF!</definedName>
    <definedName name="cntSumC">#REF!</definedName>
    <definedName name="cntSumR">#REF!</definedName>
    <definedName name="cntSuppAddr1">#REF!</definedName>
    <definedName name="cntSuppAddr2" localSheetId="9">'[12]Счет-Фактура'!#REF!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 localSheetId="9">'[12]Счет-Фактура'!#REF!</definedName>
    <definedName name="cntSuppMFO1">#REF!</definedName>
    <definedName name="cntSuppMFO2">#REF!</definedName>
    <definedName name="cntSuppTlf">#REF!</definedName>
    <definedName name="cntUnit" localSheetId="9">'[12]Счет-Фактура'!#REF!</definedName>
    <definedName name="cntUnit">#REF!</definedName>
    <definedName name="cntYear">#REF!</definedName>
    <definedName name="ConfName">[10]Лист1!#REF!</definedName>
    <definedName name="ConfName_1">[11]Обновление!#REF!</definedName>
    <definedName name="Constr" localSheetId="1">'ССР 4 кв. 2015 '!$A$2</definedName>
    <definedName name="Criteria">#REF!</definedName>
    <definedName name="cvb">[6]мсн!#REF!</definedName>
    <definedName name="d">#REF!</definedName>
    <definedName name="Database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>#REF!</definedName>
    <definedName name="dfff">[15]топография!#REF!</definedName>
    <definedName name="DiscontRate">#REF!</definedName>
    <definedName name="DM">#REF!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>#REF!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ILName">[10]Лист1!#REF!</definedName>
    <definedName name="EILName_1">[11]Обновление!#REF!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xcel___________133333333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#REF!</definedName>
    <definedName name="Excel_BuiltIn_Print_Titles_4">#REF!</definedName>
    <definedName name="Excel_BuiltIn_Print_Titles_4_1">[5]ПИР!#REF!</definedName>
    <definedName name="Excel_BuiltIn_Print_Titles_5">#REF!</definedName>
    <definedName name="Excel_BuiltIn_Print_Titles_8">#REF!</definedName>
    <definedName name="Excel_BuiltIn_Print_Titles_9">#REF!</definedName>
    <definedName name="EXEL_HJ">#REF!</definedName>
    <definedName name="EXEL_HJ3333">#REF!</definedName>
    <definedName name="FF">[6]мсн!#REF!</definedName>
    <definedName name="fff">#REF!</definedName>
    <definedName name="fg">[6]мсн!#REF!</definedName>
    <definedName name="fgh">[16]топография!#REF!</definedName>
    <definedName name="fhcl">[6]мсн!#REF!</definedName>
    <definedName name="fiepfv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>[6]мсн!#REF!</definedName>
    <definedName name="Fr">#REF!</definedName>
    <definedName name="frc">#REF!</definedName>
    <definedName name="fszrfaw\ed">#REF!</definedName>
    <definedName name="gfh">[6]мсн!#REF!</definedName>
    <definedName name="GH">#REF!</definedName>
    <definedName name="gj">#REF!</definedName>
    <definedName name="GS">#REF!</definedName>
    <definedName name="gth">[17]топография!#REF!</definedName>
    <definedName name="gthj">[6]мсн!#REF!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>#REF!</definedName>
    <definedName name="hbj">[6]мсн!#REF!</definedName>
    <definedName name="hfcxtn" hidden="1">#REF!</definedName>
    <definedName name="hjkm">#REF!</definedName>
    <definedName name="hjn">[6]мсн!#REF!</definedName>
    <definedName name="hPriceRange">[10]Лист1!#REF!</definedName>
    <definedName name="hPriceRange_1">[11]Цена!#REF!</definedName>
    <definedName name="hyg">#REF!</definedName>
    <definedName name="hyk">#REF!</definedName>
    <definedName name="i">#REF!</definedName>
    <definedName name="idPriceColumn">[10]Лист1!#REF!</definedName>
    <definedName name="idPriceColumn_1">[11]Цена!#REF!</definedName>
    <definedName name="iii">#REF!</definedName>
    <definedName name="iiiii">#REF!</definedName>
    <definedName name="Ind" localSheetId="1">'ССР 4 кв. 2015 '!$H$4</definedName>
    <definedName name="Ind">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>#REF!</definedName>
    <definedName name="kfcm">#REF!</definedName>
    <definedName name="kk">#REF!</definedName>
    <definedName name="kkk">#REF!</definedName>
    <definedName name="kp">[18]ПДР!#REF!</definedName>
    <definedName name="kuero">#REF!</definedName>
    <definedName name="kus">#REF!</definedName>
    <definedName name="l">#REF!</definedName>
    <definedName name="language" localSheetId="9">#REF!</definedName>
    <definedName name="Language">[20]Финплан!$J$1</definedName>
    <definedName name="ljujhunb">[15]топография!#REF!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>#REF!</definedName>
    <definedName name="m">#REF!</definedName>
    <definedName name="mmm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alog">#REF!</definedName>
    <definedName name="ngh">[7]топография!#REF!</definedName>
    <definedName name="nsx">{0,"тысяч ";1,"тысяча ";2,"тысячи ";5,"тысяч "}</definedName>
    <definedName name="NumColJournal">#REF!</definedName>
    <definedName name="o">#REF!</definedName>
    <definedName name="Obj" localSheetId="1">'ССР 4 кв. 2015 '!$E$7</definedName>
    <definedName name="Obj">#REF!</definedName>
    <definedName name="Obosn" localSheetId="1">'ССР 4 кв. 2015 '!$D$12</definedName>
    <definedName name="OELName">[10]Лист1!#REF!</definedName>
    <definedName name="OELName_1">[11]Обновление!#REF!</definedName>
    <definedName name="OPLName">[10]Лист1!#REF!</definedName>
    <definedName name="OPLName_1">[11]Обновление!#REF!</definedName>
    <definedName name="oppp">#REF!</definedName>
    <definedName name="p">[10]Лист1!#REF!</definedName>
    <definedName name="p_1">[11]Product!#REF!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p">#REF!</definedName>
    <definedName name="priApplication1">#REF!</definedName>
    <definedName name="priApplication2">#REF!</definedName>
    <definedName name="PriceRange">[10]Лист1!#REF!</definedName>
    <definedName name="PriceRange_1">[11]Цена!#REF!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t_Area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ntSnbUser">#REF!</definedName>
    <definedName name="propis">#REF!</definedName>
    <definedName name="propis_ru">#N/A</definedName>
    <definedName name="q">#REF!</definedName>
    <definedName name="qqqqqqq">[21]топография!#REF!</definedName>
    <definedName name="qqqqqqqqqqqqqqqqqqqqqqqqqqqqqqqqqqq">#REF!</definedName>
    <definedName name="QUIT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hl">#REF!</definedName>
    <definedName name="rf">#REF!</definedName>
    <definedName name="rr">'[22]Пример расчета'!#REF!</definedName>
    <definedName name="rtyrty">#REF!</definedName>
    <definedName name="SD_DC">#REF!</definedName>
    <definedName name="sdd">[7]топография!#REF!</definedName>
    <definedName name="sddsdaD">[15]топография!#REF!</definedName>
    <definedName name="SDDsfd">#REF!</definedName>
    <definedName name="SDSA">#REF!</definedName>
    <definedName name="SF_SFs">#REF!</definedName>
    <definedName name="ShapkaBepx">#REF!</definedName>
    <definedName name="ShapkaBepxVezde">#REF!</definedName>
    <definedName name="ShapkaNiz">#REF!</definedName>
    <definedName name="ShapkaNizVezde">#REF!</definedName>
    <definedName name="SM">#REF!</definedName>
    <definedName name="SM_SM">#REF!</definedName>
    <definedName name="SM_STO">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>#REF!</definedName>
    <definedName name="SmPr" localSheetId="1">'ССР 4 кв. 2015 '!#REF!</definedName>
    <definedName name="SmPr">#REF!</definedName>
    <definedName name="Soglasovano">#REF!</definedName>
    <definedName name="SSAQ">[6]мсн!#REF!</definedName>
    <definedName name="ssd">#REF!</definedName>
    <definedName name="Status">#REF!</definedName>
    <definedName name="su">#REF!</definedName>
    <definedName name="SUM_" localSheetId="9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tj">[6]мсн!#REF!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rенкек">#REF!</definedName>
    <definedName name="tyj">[6]мсн!#REF!</definedName>
    <definedName name="ujl">#REF!</definedName>
    <definedName name="ulf">[24]топография!#REF!</definedName>
    <definedName name="USA">[25]Шкаф!#REF!</definedName>
    <definedName name="USA_1">#REF!</definedName>
    <definedName name="Utverzhdau">#REF!</definedName>
    <definedName name="v">#REF!</definedName>
    <definedName name="VH">#REF!</definedName>
    <definedName name="vhjk">[8]топография!#REF!</definedName>
    <definedName name="w" localSheetId="9">#REF!</definedName>
    <definedName name="w">#REF!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>#REF!</definedName>
    <definedName name="y">#REF!</definedName>
    <definedName name="Yamaha_26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>#REF!</definedName>
    <definedName name="zxdc">#REF!</definedName>
    <definedName name="zz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аааааааааа">#REF!</definedName>
    <definedName name="аб">#REF!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кп">#REF!</definedName>
    <definedName name="акт">#REF!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">[6]мсн!#REF!</definedName>
    <definedName name="ангданга">#REF!</definedName>
    <definedName name="ангщ">#REF!</definedName>
    <definedName name="анд">#REF!</definedName>
    <definedName name="анол">#REF!</definedName>
    <definedName name="анрл">[7]топография!#REF!</definedName>
    <definedName name="аода">#REF!</definedName>
    <definedName name="аодадо">#REF!</definedName>
    <definedName name="аодра">#REF!</definedName>
    <definedName name="аол">[7]топография!#REF!</definedName>
    <definedName name="аопы">#REF!</definedName>
    <definedName name="аопыао">#REF!</definedName>
    <definedName name="аоыао">#REF!</definedName>
    <definedName name="ап" localSheetId="9">#REF!</definedName>
    <definedName name="ап">[6]мсн!#REF!</definedName>
    <definedName name="ап12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>#REF!</definedName>
    <definedName name="апрво">#REF!</definedName>
    <definedName name="апрыа">#REF!</definedName>
    <definedName name="апрыапр">[7]топография!#REF!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[7]топография!#REF!</definedName>
    <definedName name="аро">#REF!</definedName>
    <definedName name="ародар">#REF!</definedName>
    <definedName name="ародард">[7]топография!#REF!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 localSheetId="9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[7]топография!#REF!</definedName>
    <definedName name="АС">#REF!</definedName>
    <definedName name="АСС">[6]мсн!#REF!</definedName>
    <definedName name="Астраханская_область">#REF!</definedName>
    <definedName name="АСУТП">#REF!</definedName>
    <definedName name="АФС" localSheetId="9">[9]топография!#REF!</definedName>
    <definedName name="АФС">[9]топография!#REF!</definedName>
    <definedName name="ачпо">[15]топография!#REF!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[8]топография!#REF!</definedName>
    <definedName name="аыпрыпр">#REF!</definedName>
    <definedName name="аыыпо">[7]топография!#REF!</definedName>
    <definedName name="б">#REF!</definedName>
    <definedName name="_xlnm.Database">#REF!</definedName>
    <definedName name="БАК2">#REF!</definedName>
    <definedName name="Белгородская_область">#REF!</definedName>
    <definedName name="блр4545">#REF!</definedName>
    <definedName name="бпрбь">#REF!</definedName>
    <definedName name="Брянская_область">#REF!</definedName>
    <definedName name="Буровой_понтон">#REF!</definedName>
    <definedName name="бьюждж">#REF!</definedName>
    <definedName name="бю.бю.">#REF!</definedName>
    <definedName name="в" localSheetId="9">#REF!</definedName>
    <definedName name="в">#REF!</definedName>
    <definedName name="В5">#REF!</definedName>
    <definedName name="Ва">#REF!</definedName>
    <definedName name="ва3">#REF!</definedName>
    <definedName name="вав">[17]топография!#REF!</definedName>
    <definedName name="вава">#REF!</definedName>
    <definedName name="вавввввввввввввв">#REF!</definedName>
    <definedName name="ваепкн">[15]топография!#REF!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[8]топография!#REF!</definedName>
    <definedName name="вао">#REF!</definedName>
    <definedName name="ваобваоваоваоваоваоваок">#REF!</definedName>
    <definedName name="вап" localSheetId="9">#REF!</definedName>
    <definedName name="вап">#REF!</definedName>
    <definedName name="вапвя">#REF!</definedName>
    <definedName name="вапр">#REF!</definedName>
    <definedName name="вапяп">#REF!</definedName>
    <definedName name="вар">[7]топография!#REF!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#REF!</definedName>
    <definedName name="ВЛ110">[28]Справка!$I$3:$I$35</definedName>
    <definedName name="Владимирская_область">#REF!</definedName>
    <definedName name="влнг">[7]топография!#REF!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впап">#REF!</definedName>
    <definedName name="впо">#REF!</definedName>
    <definedName name="впоп">[15]топография!#REF!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 localSheetId="9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[7]топография!#REF!</definedName>
    <definedName name="врь">[15]топография!#REF!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фвы">[18]ПДР!#REF!</definedName>
    <definedName name="Вычислительная_техника">[25]Коэфф1.!#REF!</definedName>
    <definedName name="Вычислительная_техника_1">#REF!</definedName>
    <definedName name="выы">#REF!</definedName>
    <definedName name="г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>#REF!</definedName>
    <definedName name="Гидр">[30]топография!#REF!</definedName>
    <definedName name="Гидра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>#REF!</definedName>
    <definedName name="гном">#REF!</definedName>
    <definedName name="гор">#REF!</definedName>
    <definedName name="гпдш">#REF!</definedName>
    <definedName name="гпшд">#REF!</definedName>
    <definedName name="гш">#REF!</definedName>
    <definedName name="гшд">#REF!</definedName>
    <definedName name="гшн">#REF!</definedName>
    <definedName name="гшпшщ">[32]топография!#REF!</definedName>
    <definedName name="гшшг">NA()</definedName>
    <definedName name="д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>#REF!</definedName>
    <definedName name="Дефлятор" localSheetId="9">#REF!</definedName>
    <definedName name="Дефлятор">#REF!</definedName>
    <definedName name="джож">'[22]Пример расчета'!#REF!</definedName>
    <definedName name="диапазон">#REF!</definedName>
    <definedName name="Диск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>#REF!</definedName>
    <definedName name="Доп._оборудование">[25]Коэфф1.!#REF!</definedName>
    <definedName name="Доп._оборудование_1">#REF!</definedName>
    <definedName name="Доп_оборуд">#REF!</definedName>
    <definedName name="допдшгед">#REF!</definedName>
    <definedName name="Дорога">[25]Шкаф!#REF!</definedName>
    <definedName name="Дорога_1">#REF!</definedName>
    <definedName name="др">#REF!</definedName>
    <definedName name="ДСК" localSheetId="9">[15]топография!#REF!</definedName>
    <definedName name="ДСК">[15]топография!#REF!</definedName>
    <definedName name="ДСК_14">[15]топография!#REF!</definedName>
    <definedName name="дск_15">[15]топография!#REF!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>#REF!</definedName>
    <definedName name="е" localSheetId="9">#REF!</definedName>
    <definedName name="е">#REF!</definedName>
    <definedName name="евнл">#REF!</definedName>
    <definedName name="евнлен">#REF!</definedName>
    <definedName name="ЕВР">[37]Поставка!$H$13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о">#REF!</definedName>
    <definedName name="еов">#REF!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>#REF!</definedName>
    <definedName name="еуг">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>[6]мсн!#REF!</definedName>
    <definedName name="земля">#REF!</definedName>
    <definedName name="зжшщз">[39]топография!#REF!</definedName>
    <definedName name="ЗИП_Всего">'[25]Прайс лист'!#REF!</definedName>
    <definedName name="ЗИП_Всего_1">#REF!</definedName>
    <definedName name="знамя">[6]мсн!#REF!</definedName>
    <definedName name="зощр">#REF!</definedName>
    <definedName name="ЗЮзя">#REF!</definedName>
    <definedName name="и">[40]ПИР!#REF!</definedName>
    <definedName name="Ивановская_область">#REF!</definedName>
    <definedName name="ивпт">#REF!</definedName>
    <definedName name="ииивирпвммвпмвпвппвпппппппп">#REF!</definedName>
    <definedName name="ик" localSheetId="9">#REF!</definedName>
    <definedName name="ик">#REF!</definedName>
    <definedName name="имми">[7]топография!#REF!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енерно_геодезические_изыскания_трассы_КВЛ_6_кВ">[41]Сводник!#REF!</definedName>
    <definedName name="иолд">#REF!</definedName>
    <definedName name="иошль">#REF!</definedName>
    <definedName name="ИПусто" localSheetId="9">#REF!</definedName>
    <definedName name="ИПусто">#REF!</definedName>
    <definedName name="Иркутская_область">#REF!</definedName>
    <definedName name="Иркутская_область_1">#REF!</definedName>
    <definedName name="ИС__И.Максимов">#REF!</definedName>
    <definedName name="ИТ">[6]мсн!#REF!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>#REF!</definedName>
    <definedName name="й">#REF!</definedName>
    <definedName name="йй">#REF!</definedName>
    <definedName name="ййй">#REF!</definedName>
    <definedName name="йцйу3йк">#REF!</definedName>
    <definedName name="йцйц">NA()</definedName>
    <definedName name="йцу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0">#REF!</definedName>
    <definedName name="К01">#REF!</definedName>
    <definedName name="К1">#REF!</definedName>
    <definedName name="К6">#REF!</definedName>
    <definedName name="Кабардино_Балкарская_Республика">#REF!</definedName>
    <definedName name="Кабели">[25]Коэфф1.!#REF!</definedName>
    <definedName name="Кабели_1">#REF!</definedName>
    <definedName name="кабель">#REF!</definedName>
    <definedName name="кака" localSheetId="9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к">#REF!</definedName>
    <definedName name="КЛ">[45]Справка!$A$3:$A$31</definedName>
    <definedName name="кмцамцупмуцимпы">[14]топография!#REF!</definedName>
    <definedName name="кн">[7]топография!#REF!</definedName>
    <definedName name="книга" localSheetId="9">#REF!</definedName>
    <definedName name="книга">#REF!</definedName>
    <definedName name="Кобщ">#REF!</definedName>
    <definedName name="КОД">#REF!</definedName>
    <definedName name="Кодн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>[47]топография!#REF!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>[25]Коэфф1.!#REF!</definedName>
    <definedName name="Контроллер_1">#REF!</definedName>
    <definedName name="Конфликтимен">#REF!</definedName>
    <definedName name="кор">#REF!</definedName>
    <definedName name="кореал">#REF!</definedName>
    <definedName name="Корнеева" localSheetId="9">#REF!</definedName>
    <definedName name="Корнеева">#REF!</definedName>
    <definedName name="Костромская_область">#REF!</definedName>
    <definedName name="КОЭФ">[50]Показатели!#REF!</definedName>
    <definedName name="КОЭФ4">[44]Показатели!$B$124:$B$127</definedName>
    <definedName name="КоэфБезПоля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>[50]Показатели!#REF!</definedName>
    <definedName name="КОЭФФ1">[44]Показатели!$A$72:$A$76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_xlnm.Criteria">#REF!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'[51]Курс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ЛабМашБур">[38]СмМашБур!#REF!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инградская_область">#REF!</definedName>
    <definedName name="лжэ">#REF!</definedName>
    <definedName name="Липецкая_область">#REF!</definedName>
    <definedName name="лист">#REF!</definedName>
    <definedName name="Лифты">#REF!</definedName>
    <definedName name="лкон">#REF!</definedName>
    <definedName name="лл" localSheetId="9">#REF!</definedName>
    <definedName name="лл">#REF!</definedName>
    <definedName name="ллддд">#REF!</definedName>
    <definedName name="ллдж" localSheetId="9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юлдюб">[52]Смета!#REF!</definedName>
    <definedName name="М">#REF!</definedName>
    <definedName name="Магаданская_область">#REF!</definedName>
    <definedName name="Магаданская_область_1">#REF!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>#REF!</definedName>
    <definedName name="Месяцы">#REF!</definedName>
    <definedName name="Месяцы2">#REF!</definedName>
    <definedName name="Месяцы3">#REF!</definedName>
    <definedName name="МИ_Т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>#REF!</definedName>
    <definedName name="МНТ">'[53]ССР тек.цены'!$E$48</definedName>
    <definedName name="мойка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рманская_область">#REF!</definedName>
    <definedName name="Мурманская_область_1">#REF!</definedName>
    <definedName name="н">#REF!</definedName>
    <definedName name="Н333333333333333333333333333333333">#REF!</definedName>
    <definedName name="нагдл">[7]топография!#REF!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чПериода">[48]Реестр!$X$4:$X$16</definedName>
    <definedName name="нвле">#REF!</definedName>
    <definedName name="нгагл">#REF!</definedName>
    <definedName name="нго">#REF!</definedName>
    <definedName name="нгпнрап">#REF!</definedName>
    <definedName name="НДС">#REF!</definedName>
    <definedName name="нево">#REF!</definedName>
    <definedName name="неоукено">[54]топография!#REF!</definedName>
    <definedName name="нер">#REF!</definedName>
    <definedName name="нес2">'[55]9 глава'!$B$11:$G$50</definedName>
    <definedName name="нет">[6]мсн!#REF!</definedName>
    <definedName name="неуо">#REF!</definedName>
    <definedName name="Нижегородская_область">#REF!</definedName>
    <definedName name="нннн">#REF!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>#REF!</definedName>
    <definedName name="о" localSheetId="9">#REF!</definedName>
    <definedName name="о">#REF!</definedName>
    <definedName name="оа">[7]топография!#REF!</definedName>
    <definedName name="об">#REF!</definedName>
    <definedName name="_xlnm.Print_Area" localSheetId="1">'ССР 4 кв. 2015 '!$A$1:$H$107</definedName>
    <definedName name="_xlnm.Print_Area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длпд">#REF!</definedName>
    <definedName name="однот">#REF!</definedName>
    <definedName name="оев">#REF!</definedName>
    <definedName name="оек">#REF!</definedName>
    <definedName name="окн">#REF!</definedName>
    <definedName name="олвао\люфо\юлод\олжыд.алж\лдвыдвлдаото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о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ПС_БН">[58]ССР!$H$50</definedName>
    <definedName name="ор">#REF!</definedName>
    <definedName name="Организация">[49]списки!$B$2:$B$8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>#REF!</definedName>
    <definedName name="оьыватв">#REF!</definedName>
    <definedName name="оюю">#REF!</definedName>
    <definedName name="п" localSheetId="9">#REF!</definedName>
    <definedName name="п">#REF!</definedName>
    <definedName name="п121">#REF!</definedName>
    <definedName name="паа12">#REF!</definedName>
    <definedName name="паирав">#REF!</definedName>
    <definedName name="памр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[15]топография!#REF!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и">#REF!</definedName>
    <definedName name="Пи_">#REF!</definedName>
    <definedName name="ПИР_Ф3">[56]СЗ!$D$34</definedName>
    <definedName name="пкпып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>#REF!</definedName>
    <definedName name="плдполд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>[7]топография!#REF!</definedName>
    <definedName name="плыа">#REF!</definedName>
    <definedName name="плю">#REF!</definedName>
    <definedName name="пнр">#REF!</definedName>
    <definedName name="по">#REF!</definedName>
    <definedName name="пов">#REF!</definedName>
    <definedName name="Подгон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[7]топография!#REF!</definedName>
    <definedName name="пп">#REF!</definedName>
    <definedName name="ппвьпр">#REF!</definedName>
    <definedName name="ппп" localSheetId="9">#REF!</definedName>
    <definedName name="ппп">#REF!</definedName>
    <definedName name="пппппппппппппппппп">#REF!</definedName>
    <definedName name="пппппппппппппппппппппппа">#REF!</definedName>
    <definedName name="ппр">#REF!</definedName>
    <definedName name="ПР">#REF!</definedName>
    <definedName name="правоп">#REF!</definedName>
    <definedName name="прайс">[60]ВПР!$G$3:$H$19</definedName>
    <definedName name="прасптвпотсат">#REF!</definedName>
    <definedName name="прд">#REF!</definedName>
    <definedName name="прдо">#REF!</definedName>
    <definedName name="прер">#REF!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орский_край">#REF!</definedName>
    <definedName name="Приморский_край_1">#REF!</definedName>
    <definedName name="приоыурволгрыудвцошдущо123564864">#REF!</definedName>
    <definedName name="припЛОУАРТОТУ4ЭЦклэ_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нра0">#REF!</definedName>
    <definedName name="пролоддошщ">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>#REF!</definedName>
    <definedName name="пропо">[17]топография!#REF!</definedName>
    <definedName name="пропр">#REF!</definedName>
    <definedName name="ПРОСТОАЛУОЮ">#REF!</definedName>
    <definedName name="протоколРМВК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>#REF!</definedName>
    <definedName name="прп">[17]топография!#REF!</definedName>
    <definedName name="прпр">[25]Коэфф1.!#REF!</definedName>
    <definedName name="прпр_1">#REF!</definedName>
    <definedName name="ПрПС">#REF!</definedName>
    <definedName name="прр">[6]мсн!#REF!</definedName>
    <definedName name="пртпр">#REF!</definedName>
    <definedName name="прч">#REF!</definedName>
    <definedName name="ПРЧ_Ф3">[56]СЗ!$G$34</definedName>
    <definedName name="прь">#REF!</definedName>
    <definedName name="прьв">#REF!</definedName>
    <definedName name="прьвпрь">[7]топография!#REF!</definedName>
    <definedName name="прьто">#REF!</definedName>
    <definedName name="пс" localSheetId="9">#REF!</definedName>
    <definedName name="пс">#REF!</definedName>
    <definedName name="пс40">#REF!</definedName>
    <definedName name="Псковская_область">#REF!</definedName>
    <definedName name="псрл">#REF!</definedName>
    <definedName name="пусконаладка">#REF!</definedName>
    <definedName name="пшждю">#REF!</definedName>
    <definedName name="пьбю">#REF!</definedName>
    <definedName name="пьюию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зработка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>#REF!</definedName>
    <definedName name="раобароб">#REF!</definedName>
    <definedName name="раобь">#REF!</definedName>
    <definedName name="раолао">#REF!</definedName>
    <definedName name="Рас">[62]Справка!$L$3:$L$8</definedName>
    <definedName name="расет">#REF!</definedName>
    <definedName name="расчет">#REF!</definedName>
    <definedName name="рбтмь">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о">#REF!</definedName>
    <definedName name="ровро">#REF!</definedName>
    <definedName name="родарод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>#REF!</definedName>
    <definedName name="рпачрпч">#REF!</definedName>
    <definedName name="рпв" localSheetId="9">#REF!</definedName>
    <definedName name="рпв">#REF!</definedName>
    <definedName name="рплрл">#REF!</definedName>
    <definedName name="рповпр">#REF!</definedName>
    <definedName name="рповр">#REF!</definedName>
    <definedName name="рпьрь">#REF!</definedName>
    <definedName name="ррр">#REF!</definedName>
    <definedName name="ррюбр">#REF!</definedName>
    <definedName name="ртип">#REF!</definedName>
    <definedName name="руе">#REF!</definedName>
    <definedName name="Руководитель">#REF!</definedName>
    <definedName name="ручей">#REF!</definedName>
    <definedName name="рыар">[7]топография!#REF!</definedName>
    <definedName name="Рязанская_область">#REF!</definedName>
    <definedName name="ряпр">[7]топография!#REF!</definedName>
    <definedName name="с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>#REF!</definedName>
    <definedName name="с8">#REF!</definedName>
    <definedName name="саа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[64]топография!#REF!</definedName>
    <definedName name="Свердловская_область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>#REF!</definedName>
    <definedName name="сврд" localSheetId="9">[65]топография!#REF!</definedName>
    <definedName name="сврд">[65]топография!#REF!</definedName>
    <definedName name="СД">[6]мсн!#REF!</definedName>
    <definedName name="Семь">#REF!</definedName>
    <definedName name="Сервис">#REF!</definedName>
    <definedName name="Сервис_Всего">'[25]Прайс лист'!#REF!</definedName>
    <definedName name="Сервис_Всего_1">#REF!</definedName>
    <definedName name="Сервисное_оборудование">[25]Коэфф1.!#REF!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>#REF!</definedName>
    <definedName name="См7">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>#REF!</definedName>
    <definedName name="сми" localSheetId="9">#REF!</definedName>
    <definedName name="сми">#REF!</definedName>
    <definedName name="смиь">#REF!</definedName>
    <definedName name="Смоленская_область">#REF!</definedName>
    <definedName name="смр">#REF!</definedName>
    <definedName name="СМР_Ф3">[56]СЗ!$E$34</definedName>
    <definedName name="смт">#REF!</definedName>
    <definedName name="Согласование" localSheetId="9">#REF!</definedName>
    <definedName name="Согласование">#REF!</definedName>
    <definedName name="соп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>[10]Обновление!#REF!</definedName>
    <definedName name="спио">#REF!</definedName>
    <definedName name="список">[66]Списки!$A$1:$A$65536</definedName>
    <definedName name="спрь">[7]топография!#REF!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с" localSheetId="9">#REF!</definedName>
    <definedName name="ссс">#REF!</definedName>
    <definedName name="сссс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>'[67]8'!#REF!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>[7]топография!#REF!</definedName>
    <definedName name="т">#REF!</definedName>
    <definedName name="Тамбовская_область">#REF!</definedName>
    <definedName name="Тверская_область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>#REF!</definedName>
    <definedName name="технич">#REF!</definedName>
    <definedName name="ТолкоМашЛаб">[38]СмМашБур!#REF!</definedName>
    <definedName name="ТолькоМашБур">[38]СмМашБур!#REF!</definedName>
    <definedName name="ТолькоРучБур">[38]СмРучБур!#REF!</definedName>
    <definedName name="ТолькоРучЛаб">[38]СмРучБур!$K$39</definedName>
    <definedName name="Томская_область">#REF!</definedName>
    <definedName name="Томская_область_1">#REF!</definedName>
    <definedName name="топ1" localSheetId="9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ипмасвч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 localSheetId="9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">[6]мсн!#REF!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>#REF!</definedName>
    <definedName name="ф" localSheetId="9">#REF!</definedName>
    <definedName name="ф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инансирование">#REF!</definedName>
    <definedName name="фнн">#REF!</definedName>
    <definedName name="фукек">#REF!</definedName>
    <definedName name="фф">[6]мсн!#REF!</definedName>
    <definedName name="ффггг">#REF!</definedName>
    <definedName name="ффф">[6]мсн!#REF!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>#REF!</definedName>
    <definedName name="х9">#REF!</definedName>
    <definedName name="Хабаровский_край">#REF!</definedName>
    <definedName name="Хабаровский_край_1">#REF!</definedName>
    <definedName name="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[38]СмМашБур!#REF!</definedName>
    <definedName name="ЦенаОбслед">[38]ОбмОбслЗемОд!$F$62</definedName>
    <definedName name="ЦенаРучБур">[38]СмРучБур!#REF!</definedName>
    <definedName name="ЦенаШурфов">#REF!</definedName>
    <definedName name="цук" localSheetId="9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льрг">#REF!</definedName>
    <definedName name="шплю">#REF!</definedName>
    <definedName name="шпр">#REF!</definedName>
    <definedName name="шщгщ9шщллщ">#REF!</definedName>
    <definedName name="щжэдж">#REF!</definedName>
    <definedName name="щшшщрг">#REF!</definedName>
    <definedName name="щщ">#REF!</definedName>
    <definedName name="ъхз">#REF!</definedName>
    <definedName name="ы">[70]топография!#REF!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[7]топография!#REF!</definedName>
    <definedName name="ыапраыр">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>[7]топография!#REF!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[15]топография!#REF!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[8]топография!#REF!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">#REF!</definedName>
    <definedName name="ьбть">[71]топография!#REF!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[72]Смета!#REF!</definedName>
    <definedName name="э">#REF!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>#REF!</definedName>
    <definedName name="экология">NA()</definedName>
    <definedName name="экт">#REF!</definedName>
    <definedName name="ЭлеСи">[73]Коэфф1.!$E$7</definedName>
    <definedName name="ЭлеСи_1">#REF!</definedName>
    <definedName name="элрасч">#REF!</definedName>
    <definedName name="ЭЛСИ_Т">#REF!</definedName>
    <definedName name="эмс" localSheetId="9">[17]топография!#REF!</definedName>
    <definedName name="эмс">[17]топография!#REF!</definedName>
    <definedName name="юб.б.">[31]топография!#REF!</definedName>
    <definedName name="юдшншджгп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>[71]топография!#REF!</definedName>
    <definedName name="я" localSheetId="9">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ыуа">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 s="1"/>
  <c r="T9" i="423"/>
  <c r="U9" i="423"/>
  <c r="G2" i="423"/>
  <c r="W9" i="423" l="1"/>
  <c r="D15" i="406" l="1"/>
  <c r="C23" i="406" s="1"/>
  <c r="F24" i="418"/>
  <c r="D24" i="418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C22" i="406" l="1"/>
  <c r="H13" i="418"/>
  <c r="H16" i="407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E78" i="35" s="1"/>
  <c r="D64" i="35"/>
  <c r="H64" i="35" s="1"/>
  <c r="G63" i="35"/>
  <c r="G77" i="35" s="1"/>
  <c r="F63" i="35"/>
  <c r="F77" i="35"/>
  <c r="F102" i="35"/>
  <c r="E63" i="35"/>
  <c r="E69" i="35" s="1"/>
  <c r="D63" i="35"/>
  <c r="D69" i="35"/>
  <c r="G62" i="35"/>
  <c r="G76" i="35" s="1"/>
  <c r="G101" i="35"/>
  <c r="F62" i="35"/>
  <c r="F76" i="35" s="1"/>
  <c r="F101" i="35"/>
  <c r="E62" i="35"/>
  <c r="D62" i="35"/>
  <c r="G61" i="35"/>
  <c r="G75" i="35"/>
  <c r="G100" i="35"/>
  <c r="F61" i="35"/>
  <c r="F75" i="35" s="1"/>
  <c r="F100" i="35"/>
  <c r="E61" i="35"/>
  <c r="D61" i="35"/>
  <c r="H61" i="35" s="1"/>
  <c r="G57" i="35"/>
  <c r="F57" i="35"/>
  <c r="E57" i="35"/>
  <c r="D57" i="35"/>
  <c r="H57" i="35" s="1"/>
  <c r="G53" i="35"/>
  <c r="F53" i="35"/>
  <c r="E53" i="35"/>
  <c r="D53" i="35"/>
  <c r="H53" i="35" s="1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/>
  <c r="D99" i="35"/>
  <c r="H99" i="35" s="1"/>
  <c r="H93" i="35"/>
  <c r="E68" i="35"/>
  <c r="E76" i="35" s="1"/>
  <c r="D68" i="35"/>
  <c r="H68" i="35" s="1"/>
  <c r="D77" i="35"/>
  <c r="D76" i="35"/>
  <c r="D70" i="35"/>
  <c r="H70" i="35" s="1"/>
  <c r="H63" i="35"/>
  <c r="E30" i="412"/>
  <c r="H90" i="35"/>
  <c r="D20" i="412"/>
  <c r="D22" i="412" s="1"/>
  <c r="D23" i="35" s="1"/>
  <c r="E24" i="418"/>
  <c r="D27" i="418"/>
  <c r="D26" i="35" s="1"/>
  <c r="H24" i="418" l="1"/>
  <c r="H62" i="35"/>
  <c r="G27" i="418"/>
  <c r="G26" i="35" s="1"/>
  <c r="G35" i="35" s="1"/>
  <c r="H23" i="418"/>
  <c r="F27" i="418"/>
  <c r="F26" i="35" s="1"/>
  <c r="F35" i="35" s="1"/>
  <c r="H48" i="35"/>
  <c r="E67" i="35"/>
  <c r="E75" i="35" s="1"/>
  <c r="H22" i="418"/>
  <c r="E24" i="35"/>
  <c r="D35" i="35"/>
  <c r="G24" i="35"/>
  <c r="D60" i="35"/>
  <c r="D24" i="35"/>
  <c r="H76" i="35"/>
  <c r="E77" i="35"/>
  <c r="H77" i="35" s="1"/>
  <c r="H69" i="35"/>
  <c r="F23" i="35"/>
  <c r="H23" i="35" s="1"/>
  <c r="F30" i="412"/>
  <c r="E27" i="418"/>
  <c r="E26" i="35" s="1"/>
  <c r="E35" i="35" s="1"/>
  <c r="E58" i="35" s="1"/>
  <c r="H20" i="412"/>
  <c r="H22" i="412"/>
  <c r="H30" i="412" s="1"/>
  <c r="H25" i="418"/>
  <c r="H26" i="418" s="1"/>
  <c r="D78" i="35"/>
  <c r="H78" i="35" s="1"/>
  <c r="H27" i="418"/>
  <c r="D30" i="412"/>
  <c r="D67" i="35"/>
  <c r="H67" i="35" s="1"/>
  <c r="E60" i="35" l="1"/>
  <c r="H26" i="35"/>
  <c r="G60" i="35"/>
  <c r="G74" i="35" s="1"/>
  <c r="G58" i="35"/>
  <c r="G72" i="35" s="1"/>
  <c r="F24" i="35"/>
  <c r="F58" i="35" s="1"/>
  <c r="F72" i="35" s="1"/>
  <c r="F83" i="35" s="1"/>
  <c r="F92" i="35" s="1"/>
  <c r="F60" i="35"/>
  <c r="F74" i="35" s="1"/>
  <c r="D75" i="35"/>
  <c r="H75" i="35" s="1"/>
  <c r="E66" i="35"/>
  <c r="E71" i="35" s="1"/>
  <c r="E72" i="35" s="1"/>
  <c r="H60" i="35"/>
  <c r="H35" i="35"/>
  <c r="D58" i="35"/>
  <c r="E80" i="35" l="1"/>
  <c r="E82" i="35" s="1"/>
  <c r="E83" i="35" s="1"/>
  <c r="E92" i="35" s="1"/>
  <c r="F95" i="35"/>
  <c r="F96" i="35" s="1"/>
  <c r="F97" i="35" s="1"/>
  <c r="E74" i="35"/>
  <c r="D66" i="35"/>
  <c r="H24" i="35"/>
  <c r="H58" i="35" s="1"/>
  <c r="E95" i="35" l="1"/>
  <c r="E96" i="35" s="1"/>
  <c r="E97" i="35" s="1"/>
  <c r="F105" i="35"/>
  <c r="F106" i="35" s="1"/>
  <c r="C16" i="406"/>
  <c r="D16" i="406" s="1"/>
  <c r="D71" i="35"/>
  <c r="D72" i="35" s="1"/>
  <c r="H66" i="35"/>
  <c r="H71" i="35" s="1"/>
  <c r="D74" i="35"/>
  <c r="H74" i="35" s="1"/>
  <c r="G81" i="35" l="1"/>
  <c r="H72" i="35"/>
  <c r="D80" i="35"/>
  <c r="E105" i="35"/>
  <c r="E106" i="35" s="1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9" i="35"/>
  <c r="G85" i="35"/>
  <c r="D95" i="35"/>
  <c r="D96" i="35" s="1"/>
  <c r="D97" i="35" s="1"/>
  <c r="C15" i="406" l="1"/>
  <c r="D105" i="35"/>
  <c r="D106" i="35"/>
  <c r="G87" i="35"/>
  <c r="H85" i="35"/>
  <c r="H87" i="35" s="1"/>
  <c r="G91" i="35"/>
  <c r="H89" i="35"/>
  <c r="H91" i="35" s="1"/>
  <c r="C17" i="406" s="1"/>
  <c r="D17" i="406" s="1"/>
  <c r="G99" i="35" l="1"/>
  <c r="G92" i="35"/>
  <c r="G95" i="35" l="1"/>
  <c r="G96" i="35" s="1"/>
  <c r="G97" i="35" s="1"/>
  <c r="H92" i="35"/>
  <c r="H95" i="35" l="1"/>
  <c r="H96" i="35" s="1"/>
  <c r="H97" i="35" s="1"/>
  <c r="C18" i="406"/>
  <c r="G105" i="35"/>
  <c r="G106" i="35" s="1"/>
  <c r="D18" i="406" l="1"/>
  <c r="C19" i="406"/>
  <c r="C21" i="406" s="1"/>
  <c r="H105" i="35"/>
  <c r="H106" i="35" s="1"/>
  <c r="C24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<sst xmlns="http://schemas.openxmlformats.org/spreadsheetml/2006/main" count="492" uniqueCount="283">
  <si>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</si>
  <si>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</si>
  <si>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</si>
  <si>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</si>
  <si>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</si>
  <si>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</si>
  <si>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</si>
  <si>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</si>
  <si>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</si>
  <si>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</si>
  <si>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</si>
  <si>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</si>
  <si>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</si>
  <si>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</si>
  <si>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</si>
  <si>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</si>
  <si>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</si>
  <si>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</si>
  <si>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</si>
  <si>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</si>
  <si>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</si>
  <si>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</si>
  <si>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</si>
  <si>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</si>
  <si>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</si>
  <si>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</si>
  <si>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</si>
  <si>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</si>
  <si>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</si>
  <si>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</si>
  <si>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</si>
  <si>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</si>
  <si>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</si>
  <si>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</si>
  <si>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</si>
  <si>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</si>
  <si>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</si>
  <si>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</si>
  <si>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</si>
  <si>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</si>
  <si>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</si>
  <si>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</si>
  <si>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</si>
  <si>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</si>
  <si>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</si>
  <si>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</si>
  <si>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</si>
  <si>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</si>
  <si>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</si>
  <si>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</si>
  <si>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</si>
  <si>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</si>
  <si>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</si>
  <si>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</si>
  <si>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</si>
  <si>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</si>
  <si>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</si>
  <si>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</si>
  <si>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</si>
  <si>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</si>
  <si>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</si>
  <si>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</si>
  <si>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</si>
  <si>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</si>
  <si>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</si>
  <si>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</si>
  <si>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</si>
  <si>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</si>
  <si>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</si>
  <si>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</si>
  <si>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</si>
  <si>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</si>
  <si>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</si>
  <si>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</si>
  <si>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</si>
  <si>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</si>
  <si>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</si>
  <si>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</si>
  <si>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</si>
  <si>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</si>
  <si>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</si>
  <si>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</si>
  <si>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</si>
  <si>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</si>
  <si>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</si>
  <si>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</si>
  <si>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</si>
  <si>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</si>
  <si>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</si>
  <si>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</si>
  <si>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</si>
  <si>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</si>
  <si>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</si>
  <si>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</si>
  <si>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</si>
  <si>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</si>
  <si>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</si>
  <si>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</si>
  <si>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</si>
  <si>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</si>
  <si>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</si>
  <si>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</si>
  <si>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</si>
  <si>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</si>
  <si>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</si>
  <si>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</si>
  <si>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</si>
  <si>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</si>
  <si>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</si>
  <si>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</si>
  <si>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</si>
  <si>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</si>
  <si>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</si>
  <si>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</si>
  <si>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</si>
  <si>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</si>
  <si>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</si>
  <si>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</si>
  <si>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</si>
  <si>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</si>
  <si>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</si>
  <si>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</si>
  <si>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</si>
  <si>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</si>
  <si>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</si>
  <si>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</si>
  <si>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</si>
  <si>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</si>
  <si>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</si>
  <si>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</si>
  <si>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</si>
  <si>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</si>
  <si>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</si>
  <si>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</si>
  <si>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</si>
  <si>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</si>
  <si>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</si>
  <si>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</si>
  <si>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</si>
  <si>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</si>
  <si>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</si>
  <si>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</si>
  <si>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</si>
  <si>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</si>
  <si>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</si>
  <si>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</si>
  <si>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</si>
  <si>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</si>
  <si>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</si>
  <si>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</si>
  <si>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</si>
  <si>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</si>
  <si>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</si>
  <si>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</si>
  <si>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</si>
  <si>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</si>
  <si>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</si>
  <si>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</si>
  <si>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</si>
  <si>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</si>
  <si>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</si>
  <si>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</si>
  <si>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</si>
  <si>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</si>
  <si>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</si>
  <si>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</si>
  <si>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</si>
  <si>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</si>
  <si>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</si>
  <si>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</si>
  <si>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</si>
  <si>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</si>
  <si>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</si>
  <si>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</si>
  <si>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</si>
  <si>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</si>
  <si>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</si>
  <si>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</si>
  <si>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</si>
  <si>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</si>
  <si>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</si>
  <si>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</si>
  <si>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</si>
  <si>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</si>
  <si>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</si>
  <si>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</si>
  <si>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</si>
  <si>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</si>
  <si>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</si>
  <si>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</si>
  <si>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</si>
  <si>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</si>
  <si>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</si>
  <si>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</si>
  <si>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</si>
  <si>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</si>
  <si>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</si>
  <si>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</si>
  <si>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</si>
  <si>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</si>
  <si>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</si>
  <si>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</si>
  <si>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</si>
  <si>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</si>
  <si>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</si>
  <si>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</si>
  <si>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</si>
  <si>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</si>
  <si>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</si>
  <si>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</si>
  <si>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</si>
  <si>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</si>
  <si>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</si>
  <si>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</si>
  <si>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</si>
  <si>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</si>
  <si>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</si>
  <si>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</si>
  <si>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</si>
  <si>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</si>
  <si>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</si>
  <si>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</si>
  <si>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</si>
  <si>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</si>
  <si>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</si>
  <si>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</si>
  <si>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</si>
  <si>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</si>
  <si>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</si>
  <si>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</si>
  <si>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</si>
  <si>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</si>
  <si>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</si>
  <si>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</si>
  <si>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</si>
  <si>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</si>
  <si>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</si>
  <si>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</si>
  <si>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</si>
  <si>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</si>
  <si>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</si>
  <si>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</si>
  <si>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</si>
  <si>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</si>
  <si>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</si>
  <si>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</si>
  <si>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</si>
  <si>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</si>
  <si>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</si>
  <si>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</si>
  <si>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</si>
  <si>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</si>
  <si>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M_000-32-1-06.10-0001</t>
  </si>
  <si>
    <t>Создание системы пожарной сигнализации производственного дома Сумпосадского участка по обслуживанию распредсетей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</si>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</sst>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\ _₽_-;\-* #,##0.00\ _₽_-;_-* &quot;-&quot;?????\ _₽_-;_-@_-"/>
    <numFmt numFmtId="176" formatCode="#,##0.00000_ ;\-#,##0.00000\ 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  <numFmt numFmtId="181" formatCode="_-* #,##0.00000\ _₽_-;\-* #,##0.00000\ _₽_-;_-* &quot;-&quot;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2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176" fontId="35" fillId="0" borderId="11" xfId="2840" applyNumberFormat="1" applyFont="1" applyFill="1" applyBorder="1" applyAlignment="1">
      <alignment horizontal="right" vertical="center" wrapText="1"/>
    </xf>
    <xf numFmtId="176" fontId="35" fillId="0" borderId="16" xfId="2840" applyNumberFormat="1" applyFont="1" applyFill="1" applyBorder="1" applyAlignment="1">
      <alignment horizontal="right" vertical="center" wrapText="1"/>
    </xf>
    <xf numFmtId="176" fontId="35" fillId="0" borderId="13" xfId="2840" applyNumberFormat="1" applyFont="1" applyFill="1" applyBorder="1" applyAlignment="1">
      <alignment horizontal="right" vertical="center" wrapText="1"/>
    </xf>
    <xf numFmtId="175" fontId="70" fillId="0" borderId="0" xfId="0" applyNumberFormat="1" applyFont="1"/>
    <xf numFmtId="176" fontId="35" fillId="0" borderId="29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8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5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3" fillId="0" borderId="48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0" fontId="75" fillId="0" borderId="51" xfId="2984" applyFont="1" applyBorder="1" applyAlignment="1">
      <alignment horizontal="center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5" fillId="0" borderId="53" xfId="2984" applyNumberFormat="1" applyFont="1" applyBorder="1" applyAlignment="1">
      <alignment horizontal="right" vertical="center" wrapText="1"/>
      <protection locked="0"/>
    </xf>
    <xf numFmtId="178" fontId="72" fillId="0" borderId="49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81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5A7C5B78-3608-4909-9F68-393F82F2FB23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slovskaya.OV/AppData/Local/Microsoft/Windows/INetCache/Content.Outlook/WCWUKFE0/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J_000-33-1-01.32-3128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&#1044;&#1083;&#1103;%20&#1052;&#1072;&#1088;&#1080;&#1085;&#1099;/&#1056;&#1072;&#1079;&#1085;&#1099;&#1077;%20&#1089;&#1084;&#1077;&#1090;&#1099;/&#1058;&#1093;&#1069;&#1057;%20&#1088;&#1072;&#1089;&#1095;&#1077;&#1090;%20&#1079;&#1072;&#1103;&#1074;&#1086;&#1082;/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счет с НДС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A28" sqref="A28:C2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8.28515625" customWidth="1"/>
  </cols>
  <sheetData>
    <row r="4" spans="1:4" ht="14.25" x14ac:dyDescent="0.2">
      <c r="A4" s="178"/>
      <c r="B4" s="178"/>
      <c r="C4" s="178"/>
    </row>
    <row r="5" spans="1:4" ht="15" x14ac:dyDescent="0.2">
      <c r="A5" s="17"/>
      <c r="B5" s="17"/>
      <c r="C5" s="17"/>
    </row>
    <row r="6" spans="1:4" ht="15.75" x14ac:dyDescent="0.2">
      <c r="A6" s="176" t="s">
        <v>32</v>
      </c>
      <c r="B6" s="176"/>
      <c r="C6" s="176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5" t="s">
        <v>253</v>
      </c>
      <c r="B8" s="175"/>
      <c r="C8" s="175"/>
    </row>
    <row r="9" spans="1:4" ht="15" customHeight="1" x14ac:dyDescent="0.2">
      <c r="A9" s="177" t="s">
        <v>10</v>
      </c>
      <c r="B9" s="177"/>
      <c r="C9" s="177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247">
        <f>'ССР 4 кв. 2015 '!D97</f>
        <v>125.49675337229469</v>
      </c>
      <c r="D15" s="250">
        <f>ROUND(C15*C$22,2)</f>
        <v>177.58</v>
      </c>
    </row>
    <row r="16" spans="1:4" x14ac:dyDescent="0.2">
      <c r="A16" s="19">
        <v>1.2</v>
      </c>
      <c r="B16" s="18" t="s">
        <v>27</v>
      </c>
      <c r="C16" s="248">
        <f>'ССР 4 кв. 2015 '!F97</f>
        <v>21.692825795918367</v>
      </c>
      <c r="D16" s="250">
        <f>ROUND(C16*C$22,2)</f>
        <v>30.7</v>
      </c>
    </row>
    <row r="17" spans="1:4" x14ac:dyDescent="0.2">
      <c r="A17" s="19">
        <v>1.3</v>
      </c>
      <c r="B17" s="18" t="s">
        <v>26</v>
      </c>
      <c r="C17" s="247">
        <f>'ССР 4 кв. 2015 '!H91</f>
        <v>7.2716968041320804</v>
      </c>
      <c r="D17" s="250">
        <f t="shared" ref="D17:D18" si="0">C17*C$22</f>
        <v>10.289341963084274</v>
      </c>
    </row>
    <row r="18" spans="1:4" ht="18.600000000000001" customHeight="1" x14ac:dyDescent="0.2">
      <c r="A18" s="19">
        <v>1.4</v>
      </c>
      <c r="B18" s="18" t="s">
        <v>25</v>
      </c>
      <c r="C18" s="247">
        <f>'ССР 4 кв. 2015 '!G97-C17</f>
        <v>7.9785411243119206</v>
      </c>
      <c r="D18" s="250">
        <f t="shared" si="0"/>
        <v>11.289516079373254</v>
      </c>
    </row>
    <row r="19" spans="1:4" ht="24" x14ac:dyDescent="0.2">
      <c r="A19" s="19"/>
      <c r="B19" s="18" t="s">
        <v>251</v>
      </c>
      <c r="C19" s="249">
        <f>ROUND(SUM(C15:C18),2)</f>
        <v>162.44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69">
        <f>C19*C20</f>
        <v>162.44</v>
      </c>
    </row>
    <row r="22" spans="1:4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49">
        <f>D15+D16+D17+D18</f>
        <v>229.85885804245751</v>
      </c>
    </row>
    <row r="24" spans="1:4" x14ac:dyDescent="0.2">
      <c r="A24" s="19">
        <v>2</v>
      </c>
      <c r="B24" s="18" t="s">
        <v>24</v>
      </c>
      <c r="C24" s="249">
        <f>C23</f>
        <v>229.85885804245751</v>
      </c>
    </row>
    <row r="25" spans="1:4" x14ac:dyDescent="0.2">
      <c r="A25" s="19">
        <v>2.1</v>
      </c>
      <c r="B25" s="18" t="s">
        <v>23</v>
      </c>
      <c r="C25" s="249">
        <f>C24*0.2</f>
        <v>45.971771608491508</v>
      </c>
    </row>
    <row r="26" spans="1:4" ht="24" x14ac:dyDescent="0.2">
      <c r="A26" s="19">
        <v>3</v>
      </c>
      <c r="B26" s="18" t="s">
        <v>58</v>
      </c>
      <c r="C26" s="251">
        <f>C24+C25</f>
        <v>275.83062965094905</v>
      </c>
    </row>
    <row r="27" spans="1:4" ht="15" x14ac:dyDescent="0.2">
      <c r="A27" s="17"/>
      <c r="B27" s="16"/>
      <c r="C27" s="17"/>
    </row>
    <row r="28" spans="1:4" ht="24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1B41-86CB-4D86-94D4-3E58F365E506}">
  <dimension ref="A1:AI22"/>
  <sheetViews>
    <sheetView zoomScale="85" zoomScaleNormal="85" workbookViewId="0">
      <selection activeCell="D13" sqref="D13"/>
    </sheetView>
  </sheetViews>
  <sheetFormatPr defaultColWidth="9.140625" defaultRowHeight="15" x14ac:dyDescent="0.25"/>
  <cols>
    <col min="1" max="1" width="15.42578125" style="252" customWidth="1"/>
    <col min="2" max="2" width="40.7109375" style="252" customWidth="1"/>
    <col min="3" max="3" width="25.5703125" style="252" customWidth="1"/>
    <col min="4" max="8" width="15.85546875" style="252" customWidth="1"/>
    <col min="9" max="11" width="14.140625" style="252" customWidth="1"/>
    <col min="12" max="17" width="15.85546875" style="252" customWidth="1"/>
    <col min="18" max="18" width="14.7109375" style="252" customWidth="1"/>
    <col min="19" max="20" width="15.85546875" style="252" customWidth="1"/>
    <col min="21" max="21" width="15.140625" style="252" customWidth="1"/>
    <col min="22" max="22" width="14.85546875" style="252" customWidth="1"/>
    <col min="23" max="23" width="15.85546875" style="252" customWidth="1"/>
    <col min="24" max="24" width="11.5703125" style="252" customWidth="1"/>
    <col min="25" max="25" width="14.42578125" style="252" customWidth="1"/>
    <col min="26" max="16384" width="9.140625" style="252"/>
  </cols>
  <sheetData>
    <row r="1" spans="1:35" x14ac:dyDescent="0.25">
      <c r="X1" s="253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</row>
    <row r="2" spans="1:35" s="256" customFormat="1" ht="59.25" customHeight="1" x14ac:dyDescent="0.25">
      <c r="A2" s="255"/>
      <c r="C2" s="257"/>
      <c r="F2" s="258" t="s">
        <v>254</v>
      </c>
      <c r="G2" s="255" t="str">
        <f>C9</f>
        <v>M_000-32-1-06.10-0001</v>
      </c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</row>
    <row r="3" spans="1:35" ht="15.75" thickBot="1" x14ac:dyDescent="0.3">
      <c r="L3" s="260"/>
      <c r="M3" s="260"/>
      <c r="N3" s="260"/>
      <c r="O3" s="260"/>
      <c r="P3" s="260"/>
      <c r="Q3" s="260"/>
      <c r="R3" s="261"/>
      <c r="S3" s="261"/>
      <c r="T3" s="261"/>
      <c r="U3" s="261"/>
      <c r="V3" s="261"/>
      <c r="W3" s="261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</row>
    <row r="4" spans="1:35" s="275" customFormat="1" ht="35.25" customHeight="1" x14ac:dyDescent="0.25">
      <c r="A4" s="262" t="s">
        <v>255</v>
      </c>
      <c r="B4" s="263" t="s">
        <v>256</v>
      </c>
      <c r="C4" s="264" t="s">
        <v>257</v>
      </c>
      <c r="D4" s="265" t="s">
        <v>258</v>
      </c>
      <c r="E4" s="266" t="s">
        <v>259</v>
      </c>
      <c r="F4" s="266"/>
      <c r="G4" s="266"/>
      <c r="H4" s="267"/>
      <c r="I4" s="268" t="s">
        <v>260</v>
      </c>
      <c r="J4" s="268"/>
      <c r="K4" s="269"/>
      <c r="L4" s="270" t="s">
        <v>261</v>
      </c>
      <c r="M4" s="266"/>
      <c r="N4" s="266"/>
      <c r="O4" s="266"/>
      <c r="P4" s="266"/>
      <c r="Q4" s="271"/>
      <c r="R4" s="265" t="s">
        <v>262</v>
      </c>
      <c r="S4" s="272" t="s">
        <v>263</v>
      </c>
      <c r="T4" s="272" t="s">
        <v>264</v>
      </c>
      <c r="U4" s="272" t="s">
        <v>265</v>
      </c>
      <c r="V4" s="272" t="s">
        <v>266</v>
      </c>
      <c r="W4" s="273" t="s">
        <v>267</v>
      </c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</row>
    <row r="5" spans="1:35" s="275" customFormat="1" ht="35.25" customHeight="1" x14ac:dyDescent="0.25">
      <c r="A5" s="276"/>
      <c r="B5" s="277"/>
      <c r="C5" s="278"/>
      <c r="D5" s="279"/>
      <c r="E5" s="280" t="s">
        <v>268</v>
      </c>
      <c r="F5" s="280" t="s">
        <v>269</v>
      </c>
      <c r="G5" s="280" t="s">
        <v>270</v>
      </c>
      <c r="H5" s="281" t="s">
        <v>271</v>
      </c>
      <c r="I5" s="282" t="s">
        <v>272</v>
      </c>
      <c r="J5" s="282"/>
      <c r="K5" s="283" t="s">
        <v>273</v>
      </c>
      <c r="L5" s="284" t="s">
        <v>274</v>
      </c>
      <c r="M5" s="280"/>
      <c r="N5" s="280"/>
      <c r="O5" s="280" t="s">
        <v>273</v>
      </c>
      <c r="P5" s="280"/>
      <c r="Q5" s="285"/>
      <c r="R5" s="279"/>
      <c r="S5" s="286"/>
      <c r="T5" s="286"/>
      <c r="U5" s="286"/>
      <c r="V5" s="286"/>
      <c r="W5" s="287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</row>
    <row r="6" spans="1:35" s="275" customFormat="1" ht="74.25" customHeight="1" x14ac:dyDescent="0.25">
      <c r="A6" s="276"/>
      <c r="B6" s="277"/>
      <c r="C6" s="278"/>
      <c r="D6" s="279"/>
      <c r="E6" s="280"/>
      <c r="F6" s="280"/>
      <c r="G6" s="280"/>
      <c r="H6" s="281"/>
      <c r="I6" s="288" t="s">
        <v>275</v>
      </c>
      <c r="J6" s="289" t="s">
        <v>276</v>
      </c>
      <c r="K6" s="290" t="s">
        <v>276</v>
      </c>
      <c r="L6" s="284" t="s">
        <v>277</v>
      </c>
      <c r="M6" s="280" t="s">
        <v>278</v>
      </c>
      <c r="N6" s="289" t="s">
        <v>279</v>
      </c>
      <c r="O6" s="280" t="s">
        <v>280</v>
      </c>
      <c r="P6" s="280" t="s">
        <v>278</v>
      </c>
      <c r="Q6" s="289" t="s">
        <v>279</v>
      </c>
      <c r="R6" s="279"/>
      <c r="S6" s="286"/>
      <c r="T6" s="286"/>
      <c r="U6" s="286"/>
      <c r="V6" s="286"/>
      <c r="W6" s="287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</row>
    <row r="7" spans="1:35" s="275" customFormat="1" ht="35.25" customHeight="1" x14ac:dyDescent="0.25">
      <c r="A7" s="291"/>
      <c r="B7" s="292"/>
      <c r="C7" s="293"/>
      <c r="D7" s="279"/>
      <c r="E7" s="280"/>
      <c r="F7" s="280"/>
      <c r="G7" s="280"/>
      <c r="H7" s="281"/>
      <c r="I7" s="294"/>
      <c r="J7" s="295"/>
      <c r="K7" s="296"/>
      <c r="L7" s="284"/>
      <c r="M7" s="280"/>
      <c r="N7" s="295"/>
      <c r="O7" s="280"/>
      <c r="P7" s="280"/>
      <c r="Q7" s="295"/>
      <c r="R7" s="279"/>
      <c r="S7" s="286"/>
      <c r="T7" s="286"/>
      <c r="U7" s="286"/>
      <c r="V7" s="286"/>
      <c r="W7" s="287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</row>
    <row r="8" spans="1:35" s="275" customFormat="1" x14ac:dyDescent="0.25">
      <c r="A8" s="297">
        <v>1</v>
      </c>
      <c r="B8" s="298">
        <v>2</v>
      </c>
      <c r="C8" s="299">
        <v>3</v>
      </c>
      <c r="D8" s="297">
        <v>4</v>
      </c>
      <c r="E8" s="298">
        <v>5</v>
      </c>
      <c r="F8" s="298">
        <v>6</v>
      </c>
      <c r="G8" s="298">
        <v>7</v>
      </c>
      <c r="H8" s="299">
        <v>8</v>
      </c>
      <c r="I8" s="300">
        <v>9</v>
      </c>
      <c r="J8" s="298">
        <v>10</v>
      </c>
      <c r="K8" s="299">
        <v>11</v>
      </c>
      <c r="L8" s="297">
        <v>12</v>
      </c>
      <c r="M8" s="298">
        <v>13</v>
      </c>
      <c r="N8" s="298">
        <v>14</v>
      </c>
      <c r="O8" s="298">
        <v>15</v>
      </c>
      <c r="P8" s="298">
        <v>16</v>
      </c>
      <c r="Q8" s="301">
        <v>17</v>
      </c>
      <c r="R8" s="297">
        <v>18</v>
      </c>
      <c r="S8" s="298">
        <v>19</v>
      </c>
      <c r="T8" s="298">
        <v>20</v>
      </c>
      <c r="U8" s="298">
        <v>21</v>
      </c>
      <c r="V8" s="298">
        <v>22</v>
      </c>
      <c r="W8" s="299">
        <v>23</v>
      </c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5" ht="105.75" customHeight="1" thickBot="1" x14ac:dyDescent="0.3">
      <c r="A9" s="302">
        <v>2023</v>
      </c>
      <c r="B9" s="303" t="s">
        <v>253</v>
      </c>
      <c r="C9" s="304" t="s">
        <v>252</v>
      </c>
      <c r="D9" s="305">
        <v>229.84990000000002</v>
      </c>
      <c r="E9" s="306">
        <v>10.289339999999999</v>
      </c>
      <c r="F9" s="306">
        <v>177.57602</v>
      </c>
      <c r="G9" s="306">
        <v>30.69502</v>
      </c>
      <c r="H9" s="307">
        <v>11.28952</v>
      </c>
      <c r="I9" s="308"/>
      <c r="J9" s="306"/>
      <c r="K9" s="307">
        <f>275.74062/1.2</f>
        <v>229.78385</v>
      </c>
      <c r="L9" s="305"/>
      <c r="M9" s="306">
        <v>6.6049999999999998E-2</v>
      </c>
      <c r="N9" s="306"/>
      <c r="O9" s="306"/>
      <c r="P9" s="306"/>
      <c r="Q9" s="309"/>
      <c r="R9" s="310">
        <f>(J9+K9)*1.2+SUM(L9:N9)</f>
        <v>275.80667</v>
      </c>
      <c r="S9" s="306"/>
      <c r="T9" s="306">
        <f>J9*1.2</f>
        <v>0</v>
      </c>
      <c r="U9" s="306">
        <f>SUM(L9:N9)</f>
        <v>6.6049999999999998E-2</v>
      </c>
      <c r="V9" s="306">
        <v>3587.5646000000002</v>
      </c>
      <c r="W9" s="307">
        <f>R9-T9-U9</f>
        <v>275.74061999999998</v>
      </c>
      <c r="X9" s="311"/>
      <c r="Y9" s="312"/>
      <c r="Z9" s="313"/>
      <c r="AA9" s="254"/>
      <c r="AB9" s="254"/>
      <c r="AC9" s="254"/>
      <c r="AD9" s="254"/>
      <c r="AE9" s="254"/>
      <c r="AF9" s="254"/>
      <c r="AG9" s="254"/>
      <c r="AH9" s="254"/>
      <c r="AI9" s="254"/>
    </row>
    <row r="10" spans="1:35" x14ac:dyDescent="0.25"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</row>
    <row r="11" spans="1:35" x14ac:dyDescent="0.25">
      <c r="B11" s="314" t="s">
        <v>281</v>
      </c>
      <c r="C11" s="314"/>
      <c r="D11" s="261" t="s">
        <v>282</v>
      </c>
      <c r="E11" s="261"/>
      <c r="F11" s="261"/>
      <c r="G11" s="261"/>
      <c r="H11" s="261"/>
      <c r="I11" s="261"/>
      <c r="J11" s="261"/>
      <c r="K11" s="261"/>
      <c r="L11" s="315"/>
      <c r="M11" s="316"/>
      <c r="N11" s="316"/>
      <c r="R11" s="316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</row>
    <row r="12" spans="1:35" x14ac:dyDescent="0.25">
      <c r="B12" s="317"/>
      <c r="D12" s="318"/>
      <c r="E12" s="318"/>
      <c r="F12" s="318"/>
      <c r="G12" s="318"/>
      <c r="H12" s="318"/>
      <c r="I12" s="318"/>
      <c r="J12" s="318"/>
      <c r="K12" s="318"/>
      <c r="R12" s="319"/>
      <c r="U12" s="320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</row>
    <row r="13" spans="1:35" x14ac:dyDescent="0.25">
      <c r="D13" s="317"/>
      <c r="E13" s="317"/>
      <c r="F13" s="317"/>
      <c r="G13" s="317"/>
      <c r="H13" s="317"/>
      <c r="I13" s="317"/>
      <c r="J13" s="317"/>
      <c r="K13" s="317"/>
      <c r="R13" s="319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</row>
    <row r="14" spans="1:35" x14ac:dyDescent="0.25"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</row>
    <row r="15" spans="1:35" x14ac:dyDescent="0.25"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</row>
    <row r="16" spans="1:35" x14ac:dyDescent="0.25"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</row>
    <row r="17" spans="3:35" x14ac:dyDescent="0.25"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</row>
    <row r="18" spans="3:35" x14ac:dyDescent="0.25">
      <c r="D18" s="315"/>
      <c r="E18" s="315"/>
      <c r="F18" s="315"/>
      <c r="G18" s="315"/>
      <c r="H18" s="315"/>
      <c r="I18" s="315"/>
      <c r="J18" s="315"/>
      <c r="K18" s="315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</row>
    <row r="19" spans="3:35" x14ac:dyDescent="0.25"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</row>
    <row r="20" spans="3:35" x14ac:dyDescent="0.25"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</row>
    <row r="21" spans="3:35" x14ac:dyDescent="0.25">
      <c r="C21" s="321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</row>
    <row r="22" spans="3:35" x14ac:dyDescent="0.25"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D26" sqref="D26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4" t="s">
        <v>100</v>
      </c>
      <c r="G5" s="184"/>
      <c r="H5" s="184"/>
    </row>
    <row r="6" spans="1:21" x14ac:dyDescent="0.2">
      <c r="B6" s="2"/>
      <c r="E6" s="184"/>
      <c r="F6" s="184"/>
      <c r="G6" s="184"/>
      <c r="H6" s="184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5" t="s">
        <v>60</v>
      </c>
      <c r="D10" s="185"/>
      <c r="E10" s="185"/>
      <c r="F10" s="185"/>
      <c r="G10" s="185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9" t="str">
        <f>'Сводка затрат'!A8</f>
        <v>Создание системы пожарной сигнализации производственного дома Сумпосадского участка по обслуживанию распредсетей - 1 система</v>
      </c>
      <c r="D12" s="189"/>
      <c r="E12" s="189"/>
      <c r="F12" s="189"/>
      <c r="G12" s="189"/>
      <c r="H12" s="49"/>
    </row>
    <row r="13" spans="1:21" x14ac:dyDescent="0.2">
      <c r="A13" s="1"/>
      <c r="B13" s="2"/>
      <c r="C13" s="190" t="s">
        <v>10</v>
      </c>
      <c r="D13" s="190"/>
      <c r="E13" s="190"/>
      <c r="F13" s="190"/>
      <c r="G13" s="190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3" t="s">
        <v>7</v>
      </c>
    </row>
    <row r="18" spans="1:8" x14ac:dyDescent="0.2">
      <c r="A18" s="186"/>
      <c r="B18" s="187"/>
      <c r="C18" s="186"/>
      <c r="D18" s="183" t="s">
        <v>8</v>
      </c>
      <c r="E18" s="183" t="s">
        <v>9</v>
      </c>
      <c r="F18" s="183" t="s">
        <v>16</v>
      </c>
      <c r="G18" s="183" t="s">
        <v>17</v>
      </c>
      <c r="H18" s="183"/>
    </row>
    <row r="19" spans="1:8" x14ac:dyDescent="0.2">
      <c r="A19" s="186"/>
      <c r="B19" s="187"/>
      <c r="C19" s="186"/>
      <c r="D19" s="183"/>
      <c r="E19" s="183"/>
      <c r="F19" s="183"/>
      <c r="G19" s="183"/>
      <c r="H19" s="183"/>
    </row>
    <row r="20" spans="1:8" x14ac:dyDescent="0.2">
      <c r="A20" s="186"/>
      <c r="B20" s="187"/>
      <c r="C20" s="186"/>
      <c r="D20" s="183"/>
      <c r="E20" s="183"/>
      <c r="F20" s="183"/>
      <c r="G20" s="183"/>
      <c r="H20" s="183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0" t="s">
        <v>61</v>
      </c>
      <c r="B22" s="181"/>
      <c r="C22" s="181"/>
      <c r="D22" s="181"/>
      <c r="E22" s="181"/>
      <c r="F22" s="181"/>
      <c r="G22" s="181"/>
      <c r="H22" s="181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79" t="s">
        <v>63</v>
      </c>
      <c r="B25" s="182"/>
      <c r="C25" s="182"/>
      <c r="D25" s="182"/>
      <c r="E25" s="182"/>
      <c r="F25" s="182"/>
      <c r="G25" s="182"/>
      <c r="H25" s="182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115.25075102040815</v>
      </c>
      <c r="E26" s="159">
        <f>'Объектный сметный расчет 2-12'!E27</f>
        <v>0</v>
      </c>
      <c r="F26" s="159">
        <f>'Объектный сметный расчет 2-12'!F27</f>
        <v>21.060995918367347</v>
      </c>
      <c r="G26" s="159">
        <f>'Объектный сметный расчет 2-12'!G27</f>
        <v>0</v>
      </c>
      <c r="H26" s="159">
        <f>SUM(D26:G26)</f>
        <v>136.31174693877549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115.25075102040815</v>
      </c>
      <c r="E35" s="159">
        <f>E26</f>
        <v>0</v>
      </c>
      <c r="F35" s="159">
        <f>F26</f>
        <v>21.060995918367347</v>
      </c>
      <c r="G35" s="159">
        <f>G26</f>
        <v>0</v>
      </c>
      <c r="H35" s="159">
        <f>SUM(D35:G35)</f>
        <v>136.31174693877549</v>
      </c>
    </row>
    <row r="36" spans="1:8" ht="19.7" hidden="1" customHeight="1" x14ac:dyDescent="0.2">
      <c r="A36" s="179" t="s">
        <v>66</v>
      </c>
      <c r="B36" s="182"/>
      <c r="C36" s="182"/>
      <c r="D36" s="182"/>
      <c r="E36" s="182"/>
      <c r="F36" s="182"/>
      <c r="G36" s="182"/>
      <c r="H36" s="182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79" t="s">
        <v>68</v>
      </c>
      <c r="B49" s="182"/>
      <c r="C49" s="182"/>
      <c r="D49" s="182"/>
      <c r="E49" s="182"/>
      <c r="F49" s="182"/>
      <c r="G49" s="182"/>
      <c r="H49" s="182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79" t="s">
        <v>70</v>
      </c>
      <c r="B54" s="182"/>
      <c r="C54" s="182"/>
      <c r="D54" s="182"/>
      <c r="E54" s="182"/>
      <c r="F54" s="182"/>
      <c r="G54" s="182"/>
      <c r="H54" s="182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115.25075102040815</v>
      </c>
      <c r="E58" s="159">
        <f>E35+E24</f>
        <v>0</v>
      </c>
      <c r="F58" s="159">
        <f>F35+F24</f>
        <v>21.060995918367347</v>
      </c>
      <c r="G58" s="159">
        <f>G35+G24</f>
        <v>0</v>
      </c>
      <c r="H58" s="159">
        <f>H35+H24</f>
        <v>136.31174693877549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79" t="s">
        <v>18</v>
      </c>
      <c r="B65" s="182"/>
      <c r="C65" s="182"/>
      <c r="D65" s="182"/>
      <c r="E65" s="182"/>
      <c r="F65" s="182"/>
      <c r="G65" s="182"/>
      <c r="H65" s="182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3.5958234318367341</v>
      </c>
      <c r="E66" s="159">
        <f>E58*0.025</f>
        <v>0</v>
      </c>
      <c r="F66" s="159"/>
      <c r="G66" s="159"/>
      <c r="H66" s="159">
        <f>SUM(D66:G66)</f>
        <v>3.5958234318367341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3.5958234318367341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3.5958234318367341</v>
      </c>
    </row>
    <row r="72" spans="1:8" x14ac:dyDescent="0.2">
      <c r="A72" s="157"/>
      <c r="B72" s="158"/>
      <c r="C72" s="158" t="s">
        <v>19</v>
      </c>
      <c r="D72" s="159">
        <f>D58+D71</f>
        <v>118.84657445224488</v>
      </c>
      <c r="E72" s="159">
        <f>E58+E71</f>
        <v>0</v>
      </c>
      <c r="F72" s="159">
        <f>F58+F71</f>
        <v>21.060995918367347</v>
      </c>
      <c r="G72" s="159">
        <f>G58+G71</f>
        <v>0</v>
      </c>
      <c r="H72" s="159">
        <f>SUM(D72:G72)</f>
        <v>139.90757037061223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79" t="s">
        <v>20</v>
      </c>
      <c r="B79" s="179"/>
      <c r="C79" s="179"/>
      <c r="D79" s="179"/>
      <c r="E79" s="179"/>
      <c r="F79" s="179"/>
      <c r="G79" s="179"/>
      <c r="H79" s="17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2.9949336761965712</v>
      </c>
      <c r="E80" s="159">
        <f>E72*3.19%</f>
        <v>0</v>
      </c>
      <c r="F80" s="159"/>
      <c r="G80" s="159"/>
      <c r="H80" s="159">
        <f>SUM(D80:G80)</f>
        <v>2.9949336761965712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2.531432035832816</v>
      </c>
      <c r="H81" s="159">
        <f>SUM(D81:G81)</f>
        <v>2.531432035832816</v>
      </c>
    </row>
    <row r="82" spans="1:8" x14ac:dyDescent="0.2">
      <c r="A82" s="157"/>
      <c r="B82" s="158"/>
      <c r="C82" s="158" t="s">
        <v>86</v>
      </c>
      <c r="D82" s="159">
        <f>SUM(D80:D81)</f>
        <v>2.9949336761965712</v>
      </c>
      <c r="E82" s="159">
        <f>SUM(E80:E81)</f>
        <v>0</v>
      </c>
      <c r="F82" s="159">
        <f>SUM(F80:F81)</f>
        <v>0</v>
      </c>
      <c r="G82" s="159">
        <f>SUM(G80:G81)</f>
        <v>2.531432035832816</v>
      </c>
      <c r="H82" s="159">
        <f>SUM(D82:G82)</f>
        <v>5.5263657120293868</v>
      </c>
    </row>
    <row r="83" spans="1:8" x14ac:dyDescent="0.2">
      <c r="A83" s="157"/>
      <c r="B83" s="158"/>
      <c r="C83" s="158" t="s">
        <v>11</v>
      </c>
      <c r="D83" s="159">
        <f>D72+D82</f>
        <v>121.84150812844145</v>
      </c>
      <c r="E83" s="159">
        <f>E72+E82</f>
        <v>0</v>
      </c>
      <c r="F83" s="159">
        <f>F72+F82</f>
        <v>21.060995918367347</v>
      </c>
      <c r="G83" s="159">
        <f>G72+G82</f>
        <v>2.531432035832816</v>
      </c>
      <c r="H83" s="159">
        <f>SUM(D83:G83)</f>
        <v>145.43393608264159</v>
      </c>
    </row>
    <row r="84" spans="1:8" ht="19.7" customHeight="1" x14ac:dyDescent="0.2">
      <c r="A84" s="179" t="s">
        <v>87</v>
      </c>
      <c r="B84" s="179"/>
      <c r="C84" s="179"/>
      <c r="D84" s="179"/>
      <c r="E84" s="179"/>
      <c r="F84" s="179"/>
      <c r="G84" s="179"/>
      <c r="H84" s="17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3.1122862321685303</v>
      </c>
      <c r="H85" s="159">
        <f>SUM(D85:G85)</f>
        <v>3.1122862321685303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1.890641169074341</v>
      </c>
      <c r="H86" s="159">
        <f>G86</f>
        <v>1.890641169074341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5.0029274012428715</v>
      </c>
      <c r="H87" s="159">
        <f>H85+H86</f>
        <v>5.0029274012428715</v>
      </c>
    </row>
    <row r="88" spans="1:8" ht="19.7" customHeight="1" x14ac:dyDescent="0.2">
      <c r="A88" s="179" t="s">
        <v>13</v>
      </c>
      <c r="B88" s="179"/>
      <c r="C88" s="179"/>
      <c r="D88" s="179"/>
      <c r="E88" s="179"/>
      <c r="F88" s="179"/>
      <c r="G88" s="179"/>
      <c r="H88" s="17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7.2716968041320804</v>
      </c>
      <c r="H89" s="159">
        <f>SUM(D89:G89)</f>
        <v>7.2716968041320804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7.2716968041320804</v>
      </c>
      <c r="H91" s="159">
        <f>SUM(H89:H89)</f>
        <v>7.2716968041320804</v>
      </c>
    </row>
    <row r="92" spans="1:8" x14ac:dyDescent="0.2">
      <c r="A92" s="157"/>
      <c r="B92" s="158"/>
      <c r="C92" s="158" t="s">
        <v>14</v>
      </c>
      <c r="D92" s="159">
        <f>D83</f>
        <v>121.84150812844145</v>
      </c>
      <c r="E92" s="159">
        <f>E83</f>
        <v>0</v>
      </c>
      <c r="F92" s="159">
        <f>F83</f>
        <v>21.060995918367347</v>
      </c>
      <c r="G92" s="159">
        <f>G87+G83+G91</f>
        <v>14.806056241207768</v>
      </c>
      <c r="H92" s="159">
        <f>SUM(D92:G92)</f>
        <v>157.70856028801654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79" t="s">
        <v>15</v>
      </c>
      <c r="B94" s="179"/>
      <c r="C94" s="179"/>
      <c r="D94" s="179"/>
      <c r="E94" s="179"/>
      <c r="F94" s="179"/>
      <c r="G94" s="179"/>
      <c r="H94" s="17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3.6552452438532432</v>
      </c>
      <c r="E95" s="159">
        <f>E92*0.03</f>
        <v>0</v>
      </c>
      <c r="F95" s="159">
        <f>F92*0.03</f>
        <v>0.63182987755102038</v>
      </c>
      <c r="G95" s="159">
        <f>G92*0.03</f>
        <v>0.44418168723623302</v>
      </c>
      <c r="H95" s="159">
        <f>H92*0.03</f>
        <v>4.731256808640496</v>
      </c>
    </row>
    <row r="96" spans="1:8" x14ac:dyDescent="0.2">
      <c r="A96" s="157"/>
      <c r="B96" s="158"/>
      <c r="C96" s="158" t="s">
        <v>93</v>
      </c>
      <c r="D96" s="159">
        <f>D95</f>
        <v>3.6552452438532432</v>
      </c>
      <c r="E96" s="159">
        <f>E95</f>
        <v>0</v>
      </c>
      <c r="F96" s="159">
        <f>F95</f>
        <v>0.63182987755102038</v>
      </c>
      <c r="G96" s="159">
        <f>G95</f>
        <v>0.44418168723623302</v>
      </c>
      <c r="H96" s="159">
        <f>H95</f>
        <v>4.731256808640496</v>
      </c>
    </row>
    <row r="97" spans="1:8" x14ac:dyDescent="0.2">
      <c r="A97" s="166"/>
      <c r="B97" s="167"/>
      <c r="C97" s="167" t="s">
        <v>94</v>
      </c>
      <c r="D97" s="168">
        <f>D92+D96</f>
        <v>125.49675337229469</v>
      </c>
      <c r="E97" s="168">
        <f>E92+E96</f>
        <v>0</v>
      </c>
      <c r="F97" s="168">
        <f>F92+F96</f>
        <v>21.692825795918367</v>
      </c>
      <c r="G97" s="168">
        <f>G92+G96</f>
        <v>15.250237928444001</v>
      </c>
      <c r="H97" s="168">
        <f>H92+H96</f>
        <v>162.43981709665704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79" t="s">
        <v>53</v>
      </c>
      <c r="B104" s="179"/>
      <c r="C104" s="179"/>
      <c r="D104" s="179"/>
      <c r="E104" s="179"/>
      <c r="F104" s="179"/>
      <c r="G104" s="179"/>
      <c r="H104" s="17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22.589415607013045</v>
      </c>
      <c r="E105" s="159">
        <f>E97*0.18</f>
        <v>0</v>
      </c>
      <c r="F105" s="159">
        <f>F97*0.18</f>
        <v>3.9047086432653058</v>
      </c>
      <c r="G105" s="159">
        <f>G97*0.18</f>
        <v>2.7450428271199199</v>
      </c>
      <c r="H105" s="159">
        <f>H97*0.18</f>
        <v>29.239167077398264</v>
      </c>
    </row>
    <row r="106" spans="1:8" ht="14.25" x14ac:dyDescent="0.2">
      <c r="A106" s="171"/>
      <c r="B106" s="162"/>
      <c r="C106" s="172" t="s">
        <v>95</v>
      </c>
      <c r="D106" s="168">
        <f>D97+D105</f>
        <v>148.08616897930773</v>
      </c>
      <c r="E106" s="168">
        <f>E97+E105</f>
        <v>0</v>
      </c>
      <c r="F106" s="168">
        <f>F97+F105</f>
        <v>25.597534439183672</v>
      </c>
      <c r="G106" s="168">
        <f>G97+G105</f>
        <v>17.995280755563922</v>
      </c>
      <c r="H106" s="168">
        <f>H97+H105</f>
        <v>191.6789841740553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0" t="s">
        <v>96</v>
      </c>
      <c r="B108" s="181"/>
      <c r="C108" s="181"/>
      <c r="D108" s="181"/>
      <c r="E108" s="181"/>
      <c r="F108" s="181"/>
      <c r="G108" s="181"/>
      <c r="H108" s="181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H12" sqref="H12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'Сводка затрат'!A8</f>
        <v>Создание системы пожарной сигнализации производственного дома Сумпосадского участка по обслуживанию распредсетей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116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14.94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  <c r="H14" s="204"/>
    </row>
    <row r="15" spans="1:8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3"/>
      <c r="C16" s="203"/>
      <c r="D16" s="202"/>
      <c r="E16" s="202"/>
      <c r="F16" s="202"/>
      <c r="G16" s="202"/>
      <c r="H16" s="202"/>
    </row>
    <row r="17" spans="1:8" x14ac:dyDescent="0.2">
      <c r="A17" s="202"/>
      <c r="B17" s="203"/>
      <c r="C17" s="203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5" t="s">
        <v>45</v>
      </c>
      <c r="B19" s="206"/>
      <c r="C19" s="206"/>
      <c r="D19" s="206"/>
      <c r="E19" s="206"/>
      <c r="F19" s="206"/>
      <c r="G19" s="206"/>
      <c r="H19" s="207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6" t="s">
        <v>47</v>
      </c>
      <c r="B23" s="197"/>
      <c r="C23" s="197"/>
      <c r="D23" s="197"/>
      <c r="E23" s="197"/>
      <c r="F23" s="197"/>
      <c r="G23" s="197"/>
      <c r="H23" s="197"/>
    </row>
    <row r="24" spans="1:8" ht="27.95" hidden="1" customHeight="1" x14ac:dyDescent="0.2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6" t="s">
        <v>49</v>
      </c>
      <c r="B25" s="197"/>
      <c r="C25" s="197"/>
      <c r="D25" s="197"/>
      <c r="E25" s="197"/>
      <c r="F25" s="197"/>
      <c r="G25" s="197"/>
      <c r="H25" s="197"/>
    </row>
    <row r="26" spans="1:8" ht="27.95" hidden="1" customHeight="1" x14ac:dyDescent="0.2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6" t="s">
        <v>51</v>
      </c>
      <c r="B27" s="197"/>
      <c r="C27" s="197"/>
      <c r="D27" s="197"/>
      <c r="E27" s="197"/>
      <c r="F27" s="197"/>
      <c r="G27" s="197"/>
      <c r="H27" s="197"/>
    </row>
    <row r="28" spans="1:8" ht="210" hidden="1" customHeight="1" x14ac:dyDescent="0.2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6" t="s">
        <v>53</v>
      </c>
      <c r="B29" s="197"/>
      <c r="C29" s="197"/>
      <c r="D29" s="197"/>
      <c r="E29" s="197"/>
      <c r="F29" s="197"/>
      <c r="G29" s="197"/>
      <c r="H29" s="197"/>
    </row>
    <row r="30" spans="1:8" ht="12.75" customHeight="1" x14ac:dyDescent="0.2">
      <c r="A30" s="42"/>
      <c r="B30" s="192" t="s">
        <v>54</v>
      </c>
      <c r="C30" s="19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G15:G17"/>
    <mergeCell ref="B2:H2"/>
    <mergeCell ref="D8:H8"/>
    <mergeCell ref="A14:A17"/>
    <mergeCell ref="B14:B17"/>
    <mergeCell ref="C14:C17"/>
    <mergeCell ref="D15:D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'Объектный сметный расчет '!B2</f>
        <v>Создание системы пожарной сигнализации производственного дома Сумпосадского участка по обслуживанию распредсетей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39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f>14.94</f>
        <v>14.94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202" t="s">
        <v>1</v>
      </c>
      <c r="B16" s="203" t="s">
        <v>41</v>
      </c>
      <c r="C16" s="203" t="s">
        <v>42</v>
      </c>
      <c r="D16" s="204" t="s">
        <v>110</v>
      </c>
      <c r="E16" s="204"/>
      <c r="F16" s="204"/>
      <c r="G16" s="204"/>
      <c r="H16" s="204"/>
    </row>
    <row r="17" spans="1:8" x14ac:dyDescent="0.2">
      <c r="A17" s="202"/>
      <c r="B17" s="203"/>
      <c r="C17" s="203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3"/>
      <c r="C18" s="203"/>
      <c r="D18" s="202"/>
      <c r="E18" s="202"/>
      <c r="F18" s="202"/>
      <c r="G18" s="202"/>
      <c r="H18" s="202"/>
    </row>
    <row r="19" spans="1:8" x14ac:dyDescent="0.2">
      <c r="A19" s="202"/>
      <c r="B19" s="203"/>
      <c r="C19" s="203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5" t="s">
        <v>45</v>
      </c>
      <c r="B21" s="206"/>
      <c r="C21" s="206"/>
      <c r="D21" s="206"/>
      <c r="E21" s="206"/>
      <c r="F21" s="206"/>
      <c r="G21" s="206"/>
      <c r="H21" s="207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115.25075102040815</v>
      </c>
      <c r="E24" s="43">
        <f>'Источник ценовой информации'!H34*H13</f>
        <v>0</v>
      </c>
      <c r="F24" s="74">
        <f>62168/44.1*H13/1000</f>
        <v>21.060995918367347</v>
      </c>
      <c r="G24" s="86">
        <f>'Источник ценовой информации'!H36</f>
        <v>0</v>
      </c>
      <c r="H24" s="43">
        <f>SUM(D24:G24)</f>
        <v>136.31174693877549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2" t="s">
        <v>54</v>
      </c>
      <c r="C27" s="193"/>
      <c r="D27" s="43">
        <f>SUM(D22:D25)</f>
        <v>115.25075102040815</v>
      </c>
      <c r="E27" s="43">
        <f>SUM(E22:E25)</f>
        <v>0</v>
      </c>
      <c r="F27" s="43">
        <f>SUM(F22:F25)</f>
        <v>21.060995918367347</v>
      </c>
      <c r="G27" s="43">
        <f>SUM(G22:G25)</f>
        <v>0</v>
      </c>
      <c r="H27" s="43">
        <f>SUM(D27:G27)</f>
        <v>136.31174693877549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G12" sqref="G12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8" t="str">
        <f>'Объектный сметный расчет 2-12'!B2</f>
        <v>Создание системы пожарной сигнализации производственного дома Сумпосадского участка по обслуживанию распредсетей - 1 система</v>
      </c>
      <c r="C2" s="199"/>
      <c r="D2" s="199"/>
      <c r="E2" s="199"/>
      <c r="F2" s="199"/>
      <c r="G2" s="199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0" t="s">
        <v>109</v>
      </c>
      <c r="E8" s="201"/>
      <c r="F8" s="201"/>
      <c r="G8" s="201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14.94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</row>
    <row r="15" spans="1:7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3"/>
      <c r="C16" s="203"/>
      <c r="D16" s="202"/>
      <c r="E16" s="202"/>
      <c r="F16" s="202"/>
      <c r="G16" s="202"/>
    </row>
    <row r="17" spans="1:7" x14ac:dyDescent="0.2">
      <c r="A17" s="202"/>
      <c r="B17" s="203"/>
      <c r="C17" s="203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5" t="s">
        <v>45</v>
      </c>
      <c r="B19" s="206"/>
      <c r="C19" s="206"/>
      <c r="D19" s="206"/>
      <c r="E19" s="206"/>
      <c r="F19" s="206"/>
      <c r="G19" s="207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6" t="s">
        <v>47</v>
      </c>
      <c r="B25" s="197"/>
      <c r="C25" s="197"/>
      <c r="D25" s="197"/>
      <c r="E25" s="197"/>
      <c r="F25" s="197"/>
      <c r="G25" s="197"/>
    </row>
    <row r="26" spans="1:7" ht="27.95" hidden="1" customHeight="1" x14ac:dyDescent="0.2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6" t="s">
        <v>49</v>
      </c>
      <c r="B27" s="197"/>
      <c r="C27" s="197"/>
      <c r="D27" s="197"/>
      <c r="E27" s="197"/>
      <c r="F27" s="197"/>
      <c r="G27" s="197"/>
    </row>
    <row r="28" spans="1:7" ht="27.95" hidden="1" customHeight="1" x14ac:dyDescent="0.2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6" t="s">
        <v>51</v>
      </c>
      <c r="B29" s="197"/>
      <c r="C29" s="197"/>
      <c r="D29" s="197"/>
      <c r="E29" s="197"/>
      <c r="F29" s="197"/>
      <c r="G29" s="197"/>
    </row>
    <row r="30" spans="1:7" ht="210" hidden="1" customHeight="1" x14ac:dyDescent="0.2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6" t="s">
        <v>53</v>
      </c>
      <c r="B31" s="197"/>
      <c r="C31" s="197"/>
      <c r="D31" s="197"/>
      <c r="E31" s="197"/>
      <c r="F31" s="197"/>
      <c r="G31" s="197"/>
    </row>
    <row r="32" spans="1:7" ht="12.75" customHeight="1" x14ac:dyDescent="0.2">
      <c r="A32" s="42"/>
      <c r="B32" s="192" t="s">
        <v>54</v>
      </c>
      <c r="C32" s="19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52" sqref="F52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2" t="s">
        <v>226</v>
      </c>
      <c r="B2" s="88" t="s">
        <v>177</v>
      </c>
      <c r="C2" s="89">
        <v>1</v>
      </c>
      <c r="D2" s="210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3"/>
      <c r="B3" s="88" t="s">
        <v>177</v>
      </c>
      <c r="C3" s="89">
        <v>12</v>
      </c>
      <c r="D3" s="211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2" t="s">
        <v>227</v>
      </c>
      <c r="B4" s="88" t="s">
        <v>177</v>
      </c>
      <c r="C4" s="89">
        <v>1</v>
      </c>
      <c r="D4" s="210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3"/>
      <c r="D5" s="211"/>
      <c r="G5" s="153"/>
    </row>
    <row r="6" spans="1:9" x14ac:dyDescent="0.2">
      <c r="A6" s="212" t="s">
        <v>228</v>
      </c>
      <c r="B6" s="88" t="s">
        <v>177</v>
      </c>
      <c r="C6" s="150">
        <v>2</v>
      </c>
      <c r="D6" s="210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3"/>
      <c r="B7" s="88" t="s">
        <v>177</v>
      </c>
      <c r="C7" s="150">
        <v>12</v>
      </c>
      <c r="D7" s="211"/>
      <c r="E7" s="47"/>
      <c r="F7" s="47"/>
      <c r="G7" s="154"/>
      <c r="H7" s="90" t="s">
        <v>196</v>
      </c>
    </row>
    <row r="8" spans="1:9" x14ac:dyDescent="0.2">
      <c r="A8" s="212" t="s">
        <v>229</v>
      </c>
      <c r="B8" s="88" t="s">
        <v>177</v>
      </c>
      <c r="C8" s="150">
        <v>1</v>
      </c>
      <c r="D8" s="210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3"/>
      <c r="D9" s="211"/>
      <c r="E9" s="47"/>
      <c r="F9" s="47"/>
      <c r="G9" s="154"/>
    </row>
    <row r="10" spans="1:9" x14ac:dyDescent="0.2">
      <c r="A10" s="212" t="s">
        <v>230</v>
      </c>
      <c r="B10" s="88" t="s">
        <v>177</v>
      </c>
      <c r="C10" s="150">
        <v>1</v>
      </c>
      <c r="D10" s="210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3"/>
      <c r="B11" s="88" t="s">
        <v>177</v>
      </c>
      <c r="C11" s="150">
        <v>12</v>
      </c>
      <c r="D11" s="211"/>
      <c r="E11" s="47"/>
      <c r="F11" s="47"/>
      <c r="G11" s="154"/>
      <c r="H11" s="90" t="s">
        <v>196</v>
      </c>
    </row>
    <row r="12" spans="1:9" x14ac:dyDescent="0.2">
      <c r="A12" s="212" t="s">
        <v>231</v>
      </c>
      <c r="B12" s="88" t="s">
        <v>177</v>
      </c>
      <c r="C12" s="150">
        <v>1</v>
      </c>
      <c r="D12" s="210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3"/>
      <c r="D13" s="211"/>
      <c r="E13" s="47"/>
      <c r="F13" s="47"/>
      <c r="G13" s="154"/>
    </row>
    <row r="14" spans="1:9" x14ac:dyDescent="0.2">
      <c r="A14" s="212" t="s">
        <v>232</v>
      </c>
      <c r="B14" s="88" t="s">
        <v>177</v>
      </c>
      <c r="C14" s="150">
        <v>1</v>
      </c>
      <c r="D14" s="210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3"/>
      <c r="B15" s="88" t="s">
        <v>177</v>
      </c>
      <c r="C15" s="150">
        <v>12</v>
      </c>
      <c r="D15" s="211"/>
      <c r="E15" s="47"/>
      <c r="F15" s="47"/>
      <c r="G15" s="154"/>
      <c r="H15" s="90" t="s">
        <v>196</v>
      </c>
    </row>
    <row r="16" spans="1:9" x14ac:dyDescent="0.2">
      <c r="A16" s="212" t="s">
        <v>233</v>
      </c>
      <c r="B16" s="88" t="s">
        <v>177</v>
      </c>
      <c r="C16" s="150">
        <v>1</v>
      </c>
      <c r="D16" s="210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3"/>
      <c r="D17" s="211"/>
      <c r="E17" s="47"/>
      <c r="F17" s="47"/>
      <c r="G17" s="154"/>
    </row>
    <row r="18" spans="1:8" x14ac:dyDescent="0.2">
      <c r="A18" s="212" t="s">
        <v>234</v>
      </c>
      <c r="B18" s="88" t="s">
        <v>177</v>
      </c>
      <c r="C18" s="150">
        <v>16</v>
      </c>
      <c r="D18" s="210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3"/>
      <c r="B19" s="88" t="s">
        <v>177</v>
      </c>
      <c r="C19" s="150">
        <v>12</v>
      </c>
      <c r="D19" s="211"/>
      <c r="E19" s="47"/>
      <c r="F19" s="47"/>
      <c r="G19" s="154"/>
      <c r="H19" s="90" t="s">
        <v>196</v>
      </c>
    </row>
    <row r="20" spans="1:8" x14ac:dyDescent="0.2">
      <c r="A20" s="212" t="s">
        <v>235</v>
      </c>
      <c r="B20" s="88" t="s">
        <v>177</v>
      </c>
      <c r="C20" s="150">
        <v>3</v>
      </c>
      <c r="D20" s="210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3"/>
      <c r="D21" s="211"/>
      <c r="E21" s="47"/>
      <c r="F21" s="47"/>
      <c r="G21" s="154"/>
    </row>
    <row r="22" spans="1:8" x14ac:dyDescent="0.2">
      <c r="A22" s="212" t="s">
        <v>236</v>
      </c>
      <c r="B22" s="88" t="s">
        <v>177</v>
      </c>
      <c r="C22" s="150">
        <v>2</v>
      </c>
      <c r="D22" s="210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3"/>
      <c r="B23" s="88" t="s">
        <v>177</v>
      </c>
      <c r="C23" s="150">
        <v>12</v>
      </c>
      <c r="D23" s="211"/>
      <c r="E23" s="47"/>
      <c r="F23" s="47"/>
      <c r="G23" s="154"/>
      <c r="H23" s="90" t="s">
        <v>196</v>
      </c>
    </row>
    <row r="24" spans="1:8" x14ac:dyDescent="0.2">
      <c r="A24" s="212" t="s">
        <v>237</v>
      </c>
      <c r="B24" s="88" t="s">
        <v>177</v>
      </c>
      <c r="C24" s="150">
        <v>1</v>
      </c>
      <c r="D24" s="210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3"/>
      <c r="D25" s="211"/>
      <c r="E25" s="47"/>
      <c r="F25" s="47"/>
      <c r="G25" s="154"/>
    </row>
    <row r="26" spans="1:8" x14ac:dyDescent="0.2">
      <c r="A26" s="212" t="s">
        <v>238</v>
      </c>
      <c r="B26" s="88" t="s">
        <v>177</v>
      </c>
      <c r="C26" s="150">
        <v>4</v>
      </c>
      <c r="D26" s="210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3"/>
      <c r="C27" s="150">
        <v>12</v>
      </c>
      <c r="D27" s="211"/>
      <c r="E27" s="47"/>
      <c r="F27" s="47"/>
      <c r="G27" s="154"/>
      <c r="H27" s="90" t="s">
        <v>196</v>
      </c>
    </row>
    <row r="28" spans="1:8" x14ac:dyDescent="0.2">
      <c r="A28" s="212" t="s">
        <v>239</v>
      </c>
      <c r="B28" s="88" t="s">
        <v>177</v>
      </c>
      <c r="C28" s="150">
        <v>1</v>
      </c>
      <c r="D28" s="210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3"/>
      <c r="B29" s="88" t="s">
        <v>177</v>
      </c>
      <c r="D29" s="211"/>
      <c r="E29" s="47"/>
      <c r="F29" s="47"/>
      <c r="G29" s="154"/>
    </row>
    <row r="30" spans="1:8" x14ac:dyDescent="0.2">
      <c r="A30" s="212" t="s">
        <v>240</v>
      </c>
      <c r="B30" s="88" t="s">
        <v>177</v>
      </c>
      <c r="C30" s="150">
        <v>1</v>
      </c>
      <c r="D30" s="210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3"/>
      <c r="C31" s="150">
        <v>12</v>
      </c>
      <c r="D31" s="211"/>
      <c r="E31" s="47"/>
      <c r="F31" s="47"/>
      <c r="G31" s="154"/>
      <c r="H31" s="90" t="s">
        <v>196</v>
      </c>
    </row>
    <row r="32" spans="1:8" x14ac:dyDescent="0.2">
      <c r="A32" s="212" t="s">
        <v>241</v>
      </c>
      <c r="B32" s="88" t="s">
        <v>177</v>
      </c>
      <c r="C32" s="150">
        <v>1</v>
      </c>
      <c r="D32" s="210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3"/>
      <c r="B33" s="88" t="s">
        <v>177</v>
      </c>
      <c r="D33" s="211"/>
      <c r="E33" s="47"/>
      <c r="F33" s="47"/>
      <c r="G33" s="154"/>
    </row>
    <row r="34" spans="1:8" x14ac:dyDescent="0.2">
      <c r="A34" s="212" t="s">
        <v>242</v>
      </c>
      <c r="B34" s="88" t="s">
        <v>177</v>
      </c>
      <c r="C34" s="150">
        <v>1</v>
      </c>
      <c r="D34" s="210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3"/>
      <c r="C35" s="150">
        <v>12</v>
      </c>
      <c r="D35" s="211"/>
      <c r="E35" s="47"/>
      <c r="F35" s="47"/>
      <c r="G35" s="154"/>
      <c r="H35" s="90" t="s">
        <v>196</v>
      </c>
    </row>
    <row r="36" spans="1:8" x14ac:dyDescent="0.2">
      <c r="A36" s="212" t="s">
        <v>243</v>
      </c>
      <c r="B36" s="88" t="s">
        <v>177</v>
      </c>
      <c r="C36" s="150">
        <v>15</v>
      </c>
      <c r="D36" s="210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3"/>
      <c r="D37" s="211"/>
      <c r="E37" s="47"/>
      <c r="F37" s="47"/>
      <c r="G37" s="154"/>
    </row>
    <row r="38" spans="1:8" x14ac:dyDescent="0.2">
      <c r="A38" s="212" t="s">
        <v>244</v>
      </c>
      <c r="B38" s="88" t="s">
        <v>177</v>
      </c>
      <c r="C38" s="150">
        <v>8</v>
      </c>
      <c r="D38" s="210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3"/>
      <c r="B39" s="88" t="s">
        <v>177</v>
      </c>
      <c r="C39" s="150">
        <v>12</v>
      </c>
      <c r="D39" s="211"/>
      <c r="E39" s="47"/>
      <c r="F39" s="47"/>
      <c r="G39" s="154"/>
      <c r="H39" s="90" t="s">
        <v>196</v>
      </c>
    </row>
    <row r="40" spans="1:8" x14ac:dyDescent="0.2">
      <c r="A40" s="212" t="s">
        <v>245</v>
      </c>
      <c r="B40" s="88" t="s">
        <v>177</v>
      </c>
      <c r="C40" s="150">
        <v>6</v>
      </c>
      <c r="D40" s="210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3"/>
      <c r="D41" s="211"/>
      <c r="E41" s="47"/>
      <c r="F41" s="47"/>
      <c r="G41" s="154"/>
    </row>
    <row r="42" spans="1:8" x14ac:dyDescent="0.2">
      <c r="A42" s="212" t="s">
        <v>246</v>
      </c>
      <c r="B42" s="88" t="s">
        <v>177</v>
      </c>
      <c r="C42" s="150">
        <v>3</v>
      </c>
      <c r="D42" s="210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3"/>
      <c r="B43" s="88" t="s">
        <v>177</v>
      </c>
      <c r="C43" s="150">
        <v>12</v>
      </c>
      <c r="D43" s="211"/>
      <c r="E43" s="47"/>
      <c r="F43" s="47"/>
      <c r="G43" s="154"/>
      <c r="H43" s="90" t="s">
        <v>196</v>
      </c>
    </row>
    <row r="44" spans="1:8" x14ac:dyDescent="0.2">
      <c r="A44" s="212" t="s">
        <v>247</v>
      </c>
      <c r="B44" s="88" t="s">
        <v>177</v>
      </c>
      <c r="C44" s="150">
        <v>1</v>
      </c>
      <c r="D44" s="210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3"/>
      <c r="D45" s="211"/>
      <c r="E45" s="47"/>
      <c r="F45" s="47"/>
      <c r="G45" s="154"/>
    </row>
    <row r="46" spans="1:8" x14ac:dyDescent="0.2">
      <c r="A46" s="212" t="s">
        <v>248</v>
      </c>
      <c r="B46" s="88" t="s">
        <v>177</v>
      </c>
      <c r="C46" s="150">
        <v>1</v>
      </c>
      <c r="D46" s="210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3"/>
      <c r="B47" s="88" t="s">
        <v>177</v>
      </c>
      <c r="C47" s="150">
        <v>12</v>
      </c>
      <c r="D47" s="211"/>
      <c r="E47" s="47"/>
      <c r="F47" s="47"/>
      <c r="G47" s="154"/>
      <c r="H47" s="90" t="s">
        <v>196</v>
      </c>
    </row>
    <row r="48" spans="1:8" ht="21.6" customHeight="1" x14ac:dyDescent="0.2">
      <c r="A48" s="214" t="s">
        <v>249</v>
      </c>
      <c r="B48" s="88" t="s">
        <v>177</v>
      </c>
      <c r="C48" s="150">
        <v>3</v>
      </c>
      <c r="D48" s="210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5"/>
      <c r="D49" s="211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6" t="s">
        <v>123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8" t="s">
        <v>0</v>
      </c>
      <c r="B6" s="218" t="s">
        <v>124</v>
      </c>
      <c r="C6" s="221" t="s">
        <v>102</v>
      </c>
      <c r="D6" s="221" t="s">
        <v>125</v>
      </c>
      <c r="E6" s="224" t="s">
        <v>126</v>
      </c>
      <c r="F6" s="227" t="s">
        <v>127</v>
      </c>
      <c r="G6" s="228"/>
      <c r="H6" s="229" t="s">
        <v>128</v>
      </c>
      <c r="I6" s="230"/>
      <c r="J6" s="230"/>
      <c r="K6" s="230"/>
      <c r="L6" s="230"/>
      <c r="M6" s="230"/>
      <c r="N6" s="230"/>
      <c r="O6" s="230"/>
      <c r="P6" s="230"/>
      <c r="Q6" s="231"/>
      <c r="R6" s="218" t="s">
        <v>129</v>
      </c>
      <c r="S6" s="218" t="s">
        <v>130</v>
      </c>
      <c r="T6" s="218" t="s">
        <v>131</v>
      </c>
      <c r="U6" s="218" t="s">
        <v>132</v>
      </c>
    </row>
    <row r="7" spans="1:21" ht="15.75" thickBot="1" x14ac:dyDescent="0.25">
      <c r="A7" s="219"/>
      <c r="B7" s="219"/>
      <c r="C7" s="222"/>
      <c r="D7" s="222"/>
      <c r="E7" s="225"/>
      <c r="F7" s="229" t="s">
        <v>133</v>
      </c>
      <c r="G7" s="231"/>
      <c r="H7" s="229"/>
      <c r="I7" s="231"/>
      <c r="J7" s="232"/>
      <c r="K7" s="233"/>
      <c r="L7" s="232"/>
      <c r="M7" s="233"/>
      <c r="N7" s="232" t="s">
        <v>133</v>
      </c>
      <c r="O7" s="233"/>
      <c r="P7" s="232" t="s">
        <v>133</v>
      </c>
      <c r="Q7" s="233"/>
      <c r="R7" s="219"/>
      <c r="S7" s="219"/>
      <c r="T7" s="219"/>
      <c r="U7" s="219"/>
    </row>
    <row r="8" spans="1:21" ht="45.75" thickBot="1" x14ac:dyDescent="0.25">
      <c r="A8" s="220"/>
      <c r="B8" s="220"/>
      <c r="C8" s="223"/>
      <c r="D8" s="223"/>
      <c r="E8" s="226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0"/>
      <c r="S8" s="220"/>
      <c r="T8" s="220"/>
      <c r="U8" s="220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7" t="s">
        <v>140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6" t="s">
        <v>143</v>
      </c>
      <c r="B18" s="236"/>
      <c r="C18" s="236"/>
      <c r="D18" s="236"/>
      <c r="E18" s="236"/>
      <c r="F18" s="112"/>
      <c r="G18" s="112"/>
      <c r="H18" s="122"/>
      <c r="I18" s="122"/>
      <c r="J18" s="73"/>
      <c r="K18" s="238"/>
      <c r="L18" s="238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4" t="s">
        <v>144</v>
      </c>
      <c r="I19" s="234"/>
      <c r="J19" s="125"/>
      <c r="K19" s="234" t="s">
        <v>145</v>
      </c>
      <c r="L19" s="234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6" t="s">
        <v>146</v>
      </c>
      <c r="B20" s="236"/>
      <c r="C20" s="236"/>
      <c r="D20" s="236"/>
      <c r="E20" s="236"/>
      <c r="F20" s="112"/>
      <c r="G20" s="112"/>
      <c r="H20" s="122"/>
      <c r="I20" s="122"/>
      <c r="J20" s="73"/>
      <c r="K20" s="238"/>
      <c r="L20" s="238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4" t="s">
        <v>144</v>
      </c>
      <c r="I21" s="234"/>
      <c r="J21" s="73"/>
      <c r="K21" s="234" t="s">
        <v>145</v>
      </c>
      <c r="L21" s="234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5" t="s">
        <v>225</v>
      </c>
      <c r="B22" s="236"/>
      <c r="C22" s="236"/>
      <c r="D22" s="236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39" t="s">
        <v>169</v>
      </c>
      <c r="D3" s="239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0" t="s">
        <v>150</v>
      </c>
      <c r="C9" s="240"/>
      <c r="D9" s="240"/>
    </row>
    <row r="10" spans="2:4" ht="15.75" x14ac:dyDescent="0.2">
      <c r="B10" s="240" t="s">
        <v>151</v>
      </c>
      <c r="C10" s="240"/>
      <c r="D10" s="240"/>
    </row>
    <row r="11" spans="2:4" ht="15.75" x14ac:dyDescent="0.2">
      <c r="B11" s="240" t="s">
        <v>152</v>
      </c>
      <c r="C11" s="240"/>
      <c r="D11" s="240"/>
    </row>
    <row r="12" spans="2:4" ht="15.75" x14ac:dyDescent="0.2">
      <c r="B12" s="133"/>
    </row>
    <row r="13" spans="2:4" ht="15.75" x14ac:dyDescent="0.2">
      <c r="B13" s="240" t="s">
        <v>153</v>
      </c>
      <c r="C13" s="240"/>
      <c r="D13" s="240"/>
    </row>
    <row r="14" spans="2:4" ht="15.75" x14ac:dyDescent="0.2">
      <c r="B14" s="134"/>
    </row>
    <row r="15" spans="2:4" ht="87.75" customHeight="1" x14ac:dyDescent="0.2">
      <c r="B15" s="241" t="str">
        <f>'ССР 4 кв. 2015 '!C12</f>
        <v>Создание системы пожарной сигнализации производственного дома Сумпосадского участка по обслуживанию распредсетей - 1 система</v>
      </c>
      <c r="C15" s="241"/>
      <c r="D15" s="241"/>
    </row>
    <row r="16" spans="2:4" ht="15.75" x14ac:dyDescent="0.2">
      <c r="B16" s="242" t="str">
        <f>"ИП "&amp;'Сводка затрат'!C7</f>
        <v>ИП M_000-32-1-06.10-0001</v>
      </c>
      <c r="C16" s="242"/>
      <c r="D16" s="242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3" t="s">
        <v>156</v>
      </c>
      <c r="C22" s="243"/>
      <c r="D22" s="243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4" t="s">
        <v>161</v>
      </c>
      <c r="D29" s="244"/>
    </row>
    <row r="30" spans="2:4" ht="15.75" x14ac:dyDescent="0.2">
      <c r="B30" s="132"/>
    </row>
    <row r="31" spans="2:4" x14ac:dyDescent="0.2">
      <c r="B31" s="245" t="s">
        <v>162</v>
      </c>
    </row>
    <row r="32" spans="2:4" ht="15.75" x14ac:dyDescent="0.25">
      <c r="B32" s="245"/>
      <c r="C32" s="246" t="s">
        <v>163</v>
      </c>
      <c r="D32" s="246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2023-02-15T10:29:32Z</dcterms:modified>
</cp:coreProperties>
</file>